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0.xml" ContentType="application/vnd.openxmlformats-officedocument.themeOverrid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1.xml" ContentType="application/vnd.openxmlformats-officedocument.themeOverrid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2.xml" ContentType="application/vnd.openxmlformats-officedocument.themeOverrid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3.xml" ContentType="application/vnd.openxmlformats-officedocument.themeOverrid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4.xml" ContentType="application/vnd.openxmlformats-officedocument.themeOverrid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5.xml" ContentType="application/vnd.openxmlformats-officedocument.themeOverrid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6.xml" ContentType="application/vnd.openxmlformats-officedocument.themeOverrid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7.xml" ContentType="application/vnd.openxmlformats-officedocument.themeOverride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8.xml" ContentType="application/vnd.openxmlformats-officedocument.themeOverride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9.xml" ContentType="application/vnd.openxmlformats-officedocument.themeOverride+xml"/>
  <Override PartName="/xl/drawings/drawing3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Dcotecnico26\GESTION Y CONTROL AMBIENTAL\GESTION  AMBIENTAL Y DESARROLLO MINERO\AÑO 2024\INFORMES DE MONITOREO DE AGUA\INFORMES MENSUALES\"/>
    </mc:Choice>
  </mc:AlternateContent>
  <xr:revisionPtr revIDLastSave="0" documentId="13_ncr:1_{C2AB54AA-7D53-451F-9D4A-7BCD2AB9A707}" xr6:coauthVersionLast="47" xr6:coauthVersionMax="47" xr10:uidLastSave="{00000000-0000-0000-0000-000000000000}"/>
  <bookViews>
    <workbookView xWindow="0" yWindow="525" windowWidth="14220" windowHeight="13680" xr2:uid="{00000000-000D-0000-FFFF-FFFF00000000}"/>
  </bookViews>
  <sheets>
    <sheet name="DATOS FEBRERO" sheetId="1" r:id="rId1"/>
    <sheet name="RA5-RA5.1" sheetId="6" r:id="rId2"/>
    <sheet name="puntos de muestreo" sheetId="3" r:id="rId3"/>
    <sheet name="gráficos" sheetId="2" r:id="rId4"/>
    <sheet name="DQO-DBO5" sheetId="5" r:id="rId5"/>
    <sheet name="ICA" sheetId="4" r:id="rId6"/>
    <sheet name="Hoja2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F28" i="1"/>
  <c r="G28" i="1"/>
  <c r="H28" i="1"/>
  <c r="I28" i="1"/>
  <c r="J28" i="1"/>
  <c r="K28" i="1"/>
  <c r="L28" i="1"/>
  <c r="M28" i="1"/>
  <c r="N28" i="1"/>
  <c r="K99" i="4" l="1"/>
  <c r="AX39" i="1" l="1"/>
  <c r="AW39" i="1"/>
  <c r="AV39" i="1"/>
  <c r="AU39" i="1"/>
  <c r="AT39" i="1"/>
  <c r="AS39" i="1"/>
  <c r="AR39" i="1"/>
  <c r="AQ39" i="1"/>
  <c r="AP39" i="1"/>
  <c r="AO39" i="1"/>
  <c r="AN39" i="1"/>
  <c r="T44" i="1"/>
  <c r="D28" i="1"/>
  <c r="AI18" i="1"/>
  <c r="AX49" i="1"/>
  <c r="AW49" i="1"/>
  <c r="AV49" i="1"/>
  <c r="AU49" i="1"/>
  <c r="AT49" i="1"/>
  <c r="AS49" i="1"/>
  <c r="AR49" i="1"/>
  <c r="AQ49" i="1"/>
  <c r="AP49" i="1"/>
  <c r="AN49" i="1"/>
  <c r="AO49" i="1"/>
  <c r="AX44" i="1"/>
  <c r="AW44" i="1"/>
  <c r="AV44" i="1"/>
  <c r="AU44" i="1"/>
  <c r="AT44" i="1"/>
  <c r="AS44" i="1"/>
  <c r="AR44" i="1"/>
  <c r="AQ44" i="1"/>
  <c r="AP44" i="1"/>
  <c r="AO44" i="1"/>
  <c r="AN44" i="1"/>
  <c r="AX35" i="1"/>
  <c r="AW35" i="1"/>
  <c r="AV35" i="1"/>
  <c r="AU35" i="1"/>
  <c r="AT35" i="1"/>
  <c r="AS35" i="1"/>
  <c r="AR35" i="1"/>
  <c r="AQ35" i="1"/>
  <c r="AP35" i="1"/>
  <c r="AO35" i="1"/>
  <c r="AN35" i="1"/>
  <c r="AX30" i="1"/>
  <c r="AW30" i="1"/>
  <c r="AV30" i="1"/>
  <c r="AU30" i="1"/>
  <c r="AT30" i="1"/>
  <c r="AS30" i="1"/>
  <c r="AR30" i="1"/>
  <c r="AQ30" i="1"/>
  <c r="AP30" i="1"/>
  <c r="AO30" i="1"/>
  <c r="AN30" i="1"/>
  <c r="AX26" i="1"/>
  <c r="AW26" i="1"/>
  <c r="AV26" i="1"/>
  <c r="AU26" i="1"/>
  <c r="AT26" i="1"/>
  <c r="AS26" i="1"/>
  <c r="AR26" i="1"/>
  <c r="AQ26" i="1"/>
  <c r="AP26" i="1"/>
  <c r="AO26" i="1"/>
  <c r="AN26" i="1"/>
  <c r="AX21" i="1"/>
  <c r="AW21" i="1"/>
  <c r="AV21" i="1"/>
  <c r="AU21" i="1"/>
  <c r="AT21" i="1"/>
  <c r="AS21" i="1"/>
  <c r="AR21" i="1"/>
  <c r="AQ21" i="1"/>
  <c r="AP21" i="1"/>
  <c r="AO21" i="1"/>
  <c r="AN21" i="1"/>
  <c r="AX17" i="1"/>
  <c r="AW17" i="1"/>
  <c r="AV17" i="1"/>
  <c r="AU17" i="1"/>
  <c r="AT17" i="1"/>
  <c r="AS17" i="1"/>
  <c r="AR17" i="1"/>
  <c r="AQ17" i="1"/>
  <c r="AP17" i="1"/>
  <c r="AO17" i="1"/>
  <c r="AN17" i="1"/>
  <c r="AX11" i="1"/>
  <c r="AW11" i="1"/>
  <c r="AV11" i="1"/>
  <c r="AU11" i="1"/>
  <c r="AT11" i="1"/>
  <c r="AS11" i="1"/>
  <c r="AR11" i="1"/>
  <c r="AQ11" i="1"/>
  <c r="AP11" i="1"/>
  <c r="AO11" i="1"/>
  <c r="AN11" i="1"/>
  <c r="AI23" i="1"/>
  <c r="AJ23" i="1"/>
  <c r="AJ18" i="1"/>
  <c r="AJ10" i="1"/>
  <c r="AI10" i="1"/>
  <c r="AJ5" i="1"/>
  <c r="AI5" i="1"/>
  <c r="AE23" i="1"/>
  <c r="AE18" i="1"/>
  <c r="AE10" i="1"/>
  <c r="X49" i="1"/>
  <c r="X44" i="1"/>
  <c r="Z44" i="1"/>
  <c r="Y44" i="1"/>
  <c r="W44" i="1"/>
  <c r="V44" i="1"/>
  <c r="X39" i="1"/>
  <c r="Y39" i="1"/>
  <c r="Z39" i="1"/>
  <c r="W39" i="1"/>
  <c r="V39" i="1"/>
  <c r="X34" i="1"/>
  <c r="Z34" i="1"/>
  <c r="Y34" i="1"/>
  <c r="W34" i="1"/>
  <c r="V34" i="1"/>
  <c r="X29" i="1"/>
  <c r="Z29" i="1"/>
  <c r="Y29" i="1"/>
  <c r="V29" i="1"/>
  <c r="W29" i="1"/>
  <c r="X23" i="1"/>
  <c r="Z23" i="1"/>
  <c r="Y23" i="1"/>
  <c r="W23" i="1"/>
  <c r="V23" i="1"/>
  <c r="X18" i="1"/>
  <c r="Z18" i="1"/>
  <c r="Y18" i="1"/>
  <c r="W18" i="1"/>
  <c r="V18" i="1"/>
  <c r="X10" i="1"/>
  <c r="Z10" i="1"/>
  <c r="Y10" i="1"/>
  <c r="W10" i="1"/>
  <c r="V10" i="1"/>
  <c r="X5" i="1"/>
  <c r="Z5" i="1"/>
  <c r="Y5" i="1"/>
  <c r="W5" i="1"/>
  <c r="V5" i="1"/>
  <c r="S49" i="1"/>
  <c r="U44" i="1"/>
  <c r="S44" i="1"/>
  <c r="T39" i="1"/>
  <c r="U39" i="1"/>
  <c r="S39" i="1"/>
  <c r="U34" i="1"/>
  <c r="T34" i="1"/>
  <c r="S34" i="1"/>
  <c r="U29" i="1"/>
  <c r="T29" i="1"/>
  <c r="S29" i="1"/>
  <c r="U23" i="1"/>
  <c r="T23" i="1"/>
  <c r="S23" i="1"/>
  <c r="U18" i="1"/>
  <c r="T18" i="1"/>
  <c r="S18" i="1"/>
  <c r="U10" i="1"/>
  <c r="T10" i="1"/>
  <c r="S10" i="1"/>
  <c r="U5" i="1"/>
  <c r="T5" i="1"/>
  <c r="S5" i="1"/>
  <c r="C15" i="6"/>
  <c r="B15" i="6"/>
  <c r="L93" i="4"/>
  <c r="K93" i="4"/>
  <c r="J93" i="4"/>
  <c r="I93" i="4"/>
  <c r="H93" i="4"/>
  <c r="G93" i="4"/>
  <c r="F93" i="4"/>
  <c r="E93" i="4"/>
  <c r="D93" i="4"/>
  <c r="C93" i="4"/>
  <c r="B93" i="4"/>
  <c r="L82" i="4"/>
  <c r="K82" i="4"/>
  <c r="J82" i="4"/>
  <c r="I82" i="4"/>
  <c r="H82" i="4"/>
  <c r="G82" i="4"/>
  <c r="F82" i="4"/>
  <c r="E82" i="4"/>
  <c r="D82" i="4"/>
  <c r="C82" i="4"/>
  <c r="B82" i="4"/>
  <c r="L59" i="4"/>
  <c r="K59" i="4"/>
  <c r="J59" i="4"/>
  <c r="I59" i="4"/>
  <c r="H59" i="4"/>
  <c r="G59" i="4"/>
  <c r="E59" i="4"/>
  <c r="D59" i="4"/>
  <c r="C59" i="4"/>
  <c r="B49" i="4"/>
  <c r="F49" i="4"/>
  <c r="K49" i="4"/>
  <c r="J49" i="4"/>
  <c r="I49" i="4"/>
  <c r="H49" i="4"/>
  <c r="G49" i="4"/>
  <c r="E49" i="4"/>
  <c r="D49" i="4"/>
  <c r="C49" i="4"/>
  <c r="K39" i="4"/>
  <c r="J39" i="4"/>
  <c r="H39" i="4"/>
  <c r="G39" i="4"/>
  <c r="E39" i="4"/>
  <c r="D39" i="4"/>
  <c r="C39" i="4"/>
  <c r="K29" i="4"/>
  <c r="J29" i="4"/>
  <c r="H29" i="4"/>
  <c r="G29" i="4"/>
  <c r="E29" i="4"/>
  <c r="D29" i="4"/>
  <c r="C29" i="4"/>
  <c r="J19" i="4"/>
  <c r="H19" i="4"/>
  <c r="H8" i="4"/>
  <c r="J8" i="4"/>
  <c r="G19" i="4"/>
  <c r="E19" i="4"/>
  <c r="D19" i="4"/>
  <c r="C19" i="4"/>
  <c r="K8" i="4"/>
  <c r="G8" i="4"/>
  <c r="E8" i="4"/>
  <c r="D8" i="4"/>
  <c r="C8" i="4"/>
  <c r="K5" i="5"/>
  <c r="J5" i="5"/>
  <c r="H5" i="5"/>
  <c r="G5" i="5"/>
  <c r="E5" i="5"/>
  <c r="D5" i="5"/>
  <c r="C5" i="5"/>
  <c r="K4" i="5"/>
  <c r="J4" i="5"/>
  <c r="G4" i="5"/>
  <c r="H4" i="5"/>
  <c r="E4" i="5"/>
  <c r="D4" i="5"/>
  <c r="C4" i="5"/>
  <c r="B5" i="6"/>
  <c r="B6" i="6"/>
  <c r="B7" i="6"/>
  <c r="B8" i="6"/>
  <c r="B9" i="6"/>
  <c r="B10" i="6"/>
  <c r="B11" i="6"/>
  <c r="B12" i="6"/>
  <c r="B13" i="6"/>
  <c r="B14" i="6"/>
  <c r="B17" i="6"/>
  <c r="B18" i="6"/>
  <c r="B19" i="6"/>
  <c r="B20" i="6"/>
  <c r="B21" i="6"/>
  <c r="B22" i="6"/>
  <c r="B23" i="6"/>
  <c r="C5" i="6"/>
  <c r="C6" i="6"/>
  <c r="C7" i="6"/>
  <c r="C8" i="6"/>
  <c r="C9" i="6"/>
  <c r="C10" i="6"/>
  <c r="C11" i="6"/>
  <c r="C12" i="6"/>
  <c r="C13" i="6"/>
  <c r="C14" i="6"/>
  <c r="C17" i="6"/>
  <c r="C18" i="6"/>
  <c r="C19" i="6"/>
  <c r="C20" i="6"/>
  <c r="C21" i="6"/>
  <c r="C22" i="6"/>
  <c r="C23" i="6"/>
  <c r="C4" i="6"/>
  <c r="B4" i="6"/>
  <c r="B16" i="6"/>
  <c r="C16" i="6"/>
  <c r="Y49" i="1"/>
  <c r="V49" i="1" l="1"/>
  <c r="W49" i="1"/>
  <c r="Z49" i="1" l="1"/>
  <c r="C77" i="4"/>
  <c r="D77" i="4"/>
  <c r="E77" i="4"/>
  <c r="F77" i="4"/>
  <c r="G77" i="4"/>
  <c r="H77" i="4"/>
  <c r="I77" i="4"/>
  <c r="J77" i="4"/>
  <c r="K77" i="4"/>
  <c r="L77" i="4"/>
  <c r="L111" i="4"/>
  <c r="L99" i="4"/>
  <c r="J99" i="4"/>
  <c r="I99" i="4"/>
  <c r="H99" i="4"/>
  <c r="G99" i="4"/>
  <c r="F99" i="4"/>
  <c r="E99" i="4"/>
  <c r="D99" i="4"/>
  <c r="C99" i="4"/>
  <c r="B99" i="4"/>
  <c r="L88" i="4"/>
  <c r="K88" i="4"/>
  <c r="J88" i="4"/>
  <c r="I88" i="4"/>
  <c r="H88" i="4"/>
  <c r="G88" i="4"/>
  <c r="F88" i="4"/>
  <c r="E88" i="4"/>
  <c r="D88" i="4"/>
  <c r="C88" i="4"/>
  <c r="B88" i="4"/>
  <c r="B77" i="4"/>
  <c r="B66" i="4" l="1"/>
  <c r="U49" i="1" l="1"/>
  <c r="T49" i="1"/>
  <c r="F66" i="4"/>
  <c r="F61" i="4"/>
  <c r="E66" i="4"/>
  <c r="E61" i="4"/>
  <c r="F55" i="4"/>
  <c r="F45" i="4"/>
  <c r="F35" i="4"/>
  <c r="F25" i="4"/>
  <c r="F14" i="4"/>
  <c r="E55" i="4"/>
  <c r="E45" i="4"/>
  <c r="E35" i="4"/>
  <c r="E25" i="4"/>
  <c r="E14" i="4"/>
  <c r="H66" i="4"/>
  <c r="H55" i="4"/>
  <c r="H61" i="4"/>
  <c r="H45" i="4"/>
  <c r="H35" i="4"/>
  <c r="C14" i="4"/>
  <c r="D14" i="4"/>
  <c r="H25" i="4"/>
  <c r="H14" i="4"/>
  <c r="H117" i="4" s="1"/>
  <c r="J66" i="4"/>
  <c r="J61" i="4"/>
  <c r="J55" i="4"/>
  <c r="J45" i="4"/>
  <c r="J35" i="4"/>
  <c r="J25" i="4"/>
  <c r="J14" i="4"/>
  <c r="L66" i="4"/>
  <c r="K66" i="4"/>
  <c r="I66" i="4"/>
  <c r="G66" i="4"/>
  <c r="D66" i="4"/>
  <c r="C66" i="4"/>
  <c r="L61" i="4"/>
  <c r="K61" i="4"/>
  <c r="I61" i="4"/>
  <c r="G61" i="4"/>
  <c r="D61" i="4"/>
  <c r="C61" i="4"/>
  <c r="B61" i="4"/>
  <c r="L55" i="4"/>
  <c r="K55" i="4"/>
  <c r="I55" i="4"/>
  <c r="G55" i="4"/>
  <c r="D55" i="4"/>
  <c r="C55" i="4"/>
  <c r="B55" i="4"/>
  <c r="L45" i="4"/>
  <c r="K45" i="4"/>
  <c r="I45" i="4"/>
  <c r="G45" i="4"/>
  <c r="D45" i="4"/>
  <c r="C45" i="4"/>
  <c r="B45" i="4"/>
  <c r="L35" i="4"/>
  <c r="K35" i="4"/>
  <c r="I35" i="4"/>
  <c r="G35" i="4"/>
  <c r="D35" i="4"/>
  <c r="C35" i="4"/>
  <c r="B35" i="4"/>
  <c r="L25" i="4"/>
  <c r="K25" i="4"/>
  <c r="I25" i="4"/>
  <c r="G25" i="4"/>
  <c r="D25" i="4"/>
  <c r="C25" i="4"/>
  <c r="B25" i="4"/>
  <c r="L14" i="4"/>
  <c r="K14" i="4"/>
  <c r="I14" i="4"/>
  <c r="G14" i="4"/>
  <c r="B14" i="4"/>
  <c r="K117" i="4" l="1"/>
  <c r="C131" i="4" s="1"/>
  <c r="J117" i="4"/>
  <c r="C130" i="4" s="1"/>
  <c r="G117" i="4"/>
  <c r="C127" i="4" s="1"/>
  <c r="C126" i="4"/>
  <c r="E117" i="4"/>
  <c r="C125" i="4" s="1"/>
  <c r="D117" i="4"/>
  <c r="C124" i="4" s="1"/>
  <c r="C117" i="4"/>
  <c r="C123" i="4" s="1"/>
  <c r="C122" i="4"/>
  <c r="C128" i="4"/>
  <c r="C132" i="4"/>
  <c r="C129" i="4"/>
</calcChain>
</file>

<file path=xl/sharedStrings.xml><?xml version="1.0" encoding="utf-8"?>
<sst xmlns="http://schemas.openxmlformats.org/spreadsheetml/2006/main" count="673" uniqueCount="163">
  <si>
    <t>Temperatura</t>
  </si>
  <si>
    <t>RA2,1</t>
  </si>
  <si>
    <t>RA2</t>
  </si>
  <si>
    <t>RA4</t>
  </si>
  <si>
    <t>RA3</t>
  </si>
  <si>
    <t>RA5,1</t>
  </si>
  <si>
    <t>RA5</t>
  </si>
  <si>
    <t>RP1</t>
  </si>
  <si>
    <t>RC1</t>
  </si>
  <si>
    <t>RA7</t>
  </si>
  <si>
    <t>RA6</t>
  </si>
  <si>
    <t>RA1</t>
  </si>
  <si>
    <t>Potencial de Hidrógeno</t>
  </si>
  <si>
    <t>DQO</t>
  </si>
  <si>
    <t>Alcalinidad total</t>
  </si>
  <si>
    <t>Cloruros</t>
  </si>
  <si>
    <t>Sulfatos</t>
  </si>
  <si>
    <t>Cromo VI</t>
  </si>
  <si>
    <t>Cobre</t>
  </si>
  <si>
    <t>Hierro Total</t>
  </si>
  <si>
    <t>Sólidos Sedimentables</t>
  </si>
  <si>
    <t>Plomo</t>
  </si>
  <si>
    <t>Oxígeno Disuelto</t>
  </si>
  <si>
    <t>Conductividad</t>
  </si>
  <si>
    <t>DBO5</t>
  </si>
  <si>
    <t>Sulfuros</t>
  </si>
  <si>
    <t>Turbidez</t>
  </si>
  <si>
    <t>ST</t>
  </si>
  <si>
    <t>Aceites y grasas</t>
  </si>
  <si>
    <t>Detergentes</t>
  </si>
  <si>
    <t>E-coli</t>
  </si>
  <si>
    <t xml:space="preserve">unidades </t>
  </si>
  <si>
    <t>°C</t>
  </si>
  <si>
    <t>mg/l</t>
  </si>
  <si>
    <t>%</t>
  </si>
  <si>
    <t>NTU</t>
  </si>
  <si>
    <t>UFC/ml</t>
  </si>
  <si>
    <t>E-coli Totales</t>
  </si>
  <si>
    <t>tabla 3.CRITERIOS DE CALIDAD DE AGUA PARA RIEGO</t>
  </si>
  <si>
    <t>aceites y grasas</t>
  </si>
  <si>
    <t>Parámetro</t>
  </si>
  <si>
    <t>limite tabla 3</t>
  </si>
  <si>
    <t>TABLA 3</t>
  </si>
  <si>
    <t>pH</t>
  </si>
  <si>
    <t>SULFATOS</t>
  </si>
  <si>
    <t>Cromo hexavalente</t>
  </si>
  <si>
    <t>Hierro</t>
  </si>
  <si>
    <t>plomo</t>
  </si>
  <si>
    <t>ausencia</t>
  </si>
  <si>
    <t>Uso de agua</t>
  </si>
  <si>
    <t>Aguas de uso agrícola o de riego</t>
  </si>
  <si>
    <t>Aguas para fines recreativos mediante contacto secundario.</t>
  </si>
  <si>
    <t>Aguas para fines recreativos mediante contacto primario*</t>
  </si>
  <si>
    <t>tabla 3</t>
  </si>
  <si>
    <t>limite tabla 7</t>
  </si>
  <si>
    <t>Oxigeno disuelto%</t>
  </si>
  <si>
    <t>Coliformes Totales NMP</t>
  </si>
  <si>
    <t>TABLA 7.CRITERIOS DE CALIDAD DE AGUAS PARA FINES RECREATIVOS MEDIANTE CONTACTO
SECUNDARIO</t>
  </si>
  <si>
    <t>limite tabla 6</t>
  </si>
  <si>
    <t>E.Coli NMP</t>
  </si>
  <si>
    <t>TABLA 6: CRITERIOS DE CALIDAD DE AGUAS PARA FINES RECREATIVOS MEDIANTE
CONTACTO PRIMARIO*
SEC</t>
  </si>
  <si>
    <t>incontable</t>
  </si>
  <si>
    <t>TABLA 7</t>
  </si>
  <si>
    <t>presencia</t>
  </si>
  <si>
    <t>tabla 7</t>
  </si>
  <si>
    <t>tabla 6</t>
  </si>
  <si>
    <t>limite permisible</t>
  </si>
  <si>
    <t>Punto de muestreo</t>
  </si>
  <si>
    <t>Formación del Río Ambato</t>
  </si>
  <si>
    <t>Manzan huaico</t>
  </si>
  <si>
    <t>Sector molinos Tilulum</t>
  </si>
  <si>
    <t xml:space="preserve"> Sector Ficoa El Sueño</t>
  </si>
  <si>
    <t>Sector el Socavon</t>
  </si>
  <si>
    <t xml:space="preserve"> Las viñas a 500 m antes de la PTAR</t>
  </si>
  <si>
    <t>Las Viñas Descarga de la PTAR 200 m abajo</t>
  </si>
  <si>
    <t xml:space="preserve">RA5,1 </t>
  </si>
  <si>
    <t>Las Viñas Puente colgante</t>
  </si>
  <si>
    <t xml:space="preserve">RA6 </t>
  </si>
  <si>
    <t>Río Pachanlica puente vía a Pelileo</t>
  </si>
  <si>
    <t xml:space="preserve">RP1 </t>
  </si>
  <si>
    <t>Río Culapachan puente via a Pillaro</t>
  </si>
  <si>
    <t xml:space="preserve">RC1 </t>
  </si>
  <si>
    <t>Humedal Picahua</t>
  </si>
  <si>
    <t xml:space="preserve">RA7 </t>
  </si>
  <si>
    <t>Código</t>
  </si>
  <si>
    <t>TABLA 6</t>
  </si>
  <si>
    <t>Oxigeno disuelto (&gt;80%)</t>
  </si>
  <si>
    <t>TURBIEDAD</t>
  </si>
  <si>
    <t>K</t>
  </si>
  <si>
    <t>Ci</t>
  </si>
  <si>
    <t>Pi</t>
  </si>
  <si>
    <t>ICA</t>
  </si>
  <si>
    <t>TEMPERATURA</t>
  </si>
  <si>
    <t>CONDUCTIVIDAD ELECTRICA us/cm</t>
  </si>
  <si>
    <t>ms/cm</t>
  </si>
  <si>
    <t>PUNTOS DE MUESTREO</t>
  </si>
  <si>
    <t>ID</t>
  </si>
  <si>
    <t>INTERPRETACIÓN</t>
  </si>
  <si>
    <t xml:space="preserve"> Formación del río Ambato</t>
  </si>
  <si>
    <t>Estación Meteorológico “Ambato  Manzana Huaico”</t>
  </si>
  <si>
    <t>Aprox  a 400 metros  de los molinos Tilulún</t>
  </si>
  <si>
    <t xml:space="preserve">Parque El Sueño </t>
  </si>
  <si>
    <t>Complejo Turístico El Socavón</t>
  </si>
  <si>
    <t>Ecosistema fuertemente contaminado</t>
  </si>
  <si>
    <t>Sector las Viñas (Puente Colgante)</t>
  </si>
  <si>
    <t>ICA  MARZO 2022</t>
  </si>
  <si>
    <t>Sector las viñas a (500m antes de la planta de tratamiento, colector Lalama)</t>
  </si>
  <si>
    <t>Sector las viñas descarga de la PTAR al río Ambato (200m después de la planta de tratamiento, colector Lalama)</t>
  </si>
  <si>
    <t xml:space="preserve"> Río Pachanlica puente vía Pelileo</t>
  </si>
  <si>
    <t>Río Culapachan puente vía a Pillaro</t>
  </si>
  <si>
    <t>Humedal de Picahiua</t>
  </si>
  <si>
    <r>
      <t xml:space="preserve">ICA= K CiPi / </t>
    </r>
    <r>
      <rPr>
        <sz val="14.9"/>
        <color indexed="8"/>
        <rFont val="Arial"/>
        <family val="2"/>
      </rPr>
      <t>?</t>
    </r>
    <r>
      <rPr>
        <sz val="14.9"/>
        <color indexed="8"/>
        <rFont val="Calibri"/>
        <family val="2"/>
      </rPr>
      <t>Pi</t>
    </r>
  </si>
  <si>
    <t xml:space="preserve">Donde: </t>
  </si>
  <si>
    <t xml:space="preserve">Ci= Valor porcentual asignado a los parámetros. </t>
  </si>
  <si>
    <t xml:space="preserve">Pi= Peso asignado a cada parámetro. </t>
  </si>
  <si>
    <t xml:space="preserve">K= Constante que toma los siguientes valores: </t>
  </si>
  <si>
    <t xml:space="preserve">1.00 para aguas claras sin aparente contaminación. </t>
  </si>
  <si>
    <t xml:space="preserve">0.75 para aguas con ligero color, espumas, ligera turbiedad aparente. </t>
  </si>
  <si>
    <r>
      <t xml:space="preserve">0.50 </t>
    </r>
    <r>
      <rPr>
        <sz val="12"/>
        <color rgb="FF000000"/>
        <rFont val="Times New Roman"/>
        <family val="1"/>
      </rPr>
      <t>para aguas con apariencia de estar contaminada y fuerte olor.</t>
    </r>
  </si>
  <si>
    <r>
      <t xml:space="preserve">0.25 </t>
    </r>
    <r>
      <rPr>
        <sz val="12"/>
        <color rgb="FF000000"/>
        <rFont val="Times New Roman"/>
        <family val="1"/>
      </rPr>
      <t>para aguas que presenten fermentaciones y olores.</t>
    </r>
  </si>
  <si>
    <t xml:space="preserve">Para realizar el cálculo de ICA, hemos acoplado la formula a los parámetros que actualmente tenemos como son: </t>
  </si>
  <si>
    <t>CE, Turbiedad, pH, Temperatura, SO4 y DBO5</t>
  </si>
  <si>
    <t>POTENCIAL DE HIDRÓGENO</t>
  </si>
  <si>
    <t>CUENCA ALTA</t>
  </si>
  <si>
    <t>CUENCA MEDIA</t>
  </si>
  <si>
    <t>CUENCA BAJA</t>
  </si>
  <si>
    <t>HUMEDAL</t>
  </si>
  <si>
    <t>limite tabla 3 (6)</t>
  </si>
  <si>
    <t>limite tabla 3 (9)</t>
  </si>
  <si>
    <t>Oxigeno disuelto mg/l</t>
  </si>
  <si>
    <t>Ausencia</t>
  </si>
  <si>
    <t>Presencia</t>
  </si>
  <si>
    <t>PARAMETROS</t>
  </si>
  <si>
    <t>DQO (mg/l)</t>
  </si>
  <si>
    <t>DBO5 (mg/l)</t>
  </si>
  <si>
    <t>AÑO 2022</t>
  </si>
  <si>
    <t>Tabla 2:</t>
  </si>
  <si>
    <t>limite tabla 2 (6,5)</t>
  </si>
  <si>
    <t>limite tabla 2 (9)</t>
  </si>
  <si>
    <t>OD %</t>
  </si>
  <si>
    <t xml:space="preserve">limite tabla 2 (&gt; 80) </t>
  </si>
  <si>
    <t>OXIGENO DISUELTO  mg/l</t>
  </si>
  <si>
    <t>CLORUROS mg/l</t>
  </si>
  <si>
    <t>SÓLIDOS TOTALES mg/l</t>
  </si>
  <si>
    <t>COLIFORMES TOTALES</t>
  </si>
  <si>
    <t>OD</t>
  </si>
  <si>
    <t>tabla 2</t>
  </si>
  <si>
    <t>limite tabla 2 (40 mg/l)</t>
  </si>
  <si>
    <t>limite tabla 2 (20 mg/l)</t>
  </si>
  <si>
    <t>limite tabla 2 (0,005 mg/l)</t>
  </si>
  <si>
    <t>limite tabla 2 (0,3 mg/l)</t>
  </si>
  <si>
    <t>limite tabla 2 (0,001mg/l)</t>
  </si>
  <si>
    <t>limite tabla 2 (0,5 mg/l)</t>
  </si>
  <si>
    <t xml:space="preserve">RA5 </t>
  </si>
  <si>
    <t xml:space="preserve">antes </t>
  </si>
  <si>
    <t>despues</t>
  </si>
  <si>
    <t>ENERO</t>
  </si>
  <si>
    <t>ICA ENERO 2022</t>
  </si>
  <si>
    <t>Oxigeno disuelto %</t>
  </si>
  <si>
    <r>
      <t>å</t>
    </r>
    <r>
      <rPr>
        <sz val="10"/>
        <color theme="1"/>
        <rFont val="Calibri"/>
        <family val="2"/>
        <scheme val="minor"/>
      </rPr>
      <t>Pi</t>
    </r>
  </si>
  <si>
    <t>El laboratorio no reporta datos</t>
  </si>
  <si>
    <t xml:space="preserve">Corriente con indicios de contaminación </t>
  </si>
  <si>
    <t>RESULTADOS DEL MES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</si>
</sst>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0.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name val="Symbol"/>
      <family val="1"/>
      <charset val="2"/>
    </font>
    <font>
      <sz val="10"/>
      <color indexed="8"/>
      <name val="Arial"/>
      <family val="2"/>
    </font>
    <font>
      <b/>
      <sz val="10"/>
      <name val="Calibri"/>
      <family val="2"/>
    </font>
    <font>
      <sz val="14.9"/>
      <color indexed="8"/>
      <name val="Calibri"/>
      <family val="2"/>
    </font>
    <font>
      <sz val="14.9"/>
      <color indexed="8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46">
    <xf numFmtId="0" fontId="0" fillId="0" borderId="0" xfId="0"/>
    <xf numFmtId="0" fontId="0" fillId="0" borderId="1" xfId="0" applyBorder="1"/>
    <xf numFmtId="10" fontId="0" fillId="0" borderId="1" xfId="0" applyNumberFormat="1" applyBorder="1"/>
    <xf numFmtId="9" fontId="0" fillId="0" borderId="1" xfId="0" applyNumberFormat="1" applyBorder="1"/>
    <xf numFmtId="0" fontId="1" fillId="0" borderId="1" xfId="0" applyFont="1" applyBorder="1"/>
    <xf numFmtId="11" fontId="0" fillId="0" borderId="1" xfId="0" applyNumberFormat="1" applyBorder="1"/>
    <xf numFmtId="0" fontId="1" fillId="0" borderId="4" xfId="0" applyFont="1" applyBorder="1"/>
    <xf numFmtId="0" fontId="0" fillId="0" borderId="4" xfId="0" applyBorder="1"/>
    <xf numFmtId="0" fontId="1" fillId="0" borderId="3" xfId="0" applyFont="1" applyBorder="1"/>
    <xf numFmtId="0" fontId="0" fillId="0" borderId="3" xfId="0" applyBorder="1"/>
    <xf numFmtId="0" fontId="0" fillId="0" borderId="0" xfId="0" applyAlignment="1">
      <alignment wrapText="1"/>
    </xf>
    <xf numFmtId="0" fontId="1" fillId="0" borderId="0" xfId="0" applyFont="1"/>
    <xf numFmtId="11" fontId="0" fillId="0" borderId="0" xfId="0" applyNumberFormat="1"/>
    <xf numFmtId="0" fontId="1" fillId="0" borderId="5" xfId="0" applyFont="1" applyBorder="1"/>
    <xf numFmtId="0" fontId="0" fillId="0" borderId="5" xfId="0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12" xfId="0" applyBorder="1"/>
    <xf numFmtId="0" fontId="1" fillId="0" borderId="13" xfId="0" applyFont="1" applyBorder="1"/>
    <xf numFmtId="0" fontId="0" fillId="0" borderId="14" xfId="0" applyBorder="1"/>
    <xf numFmtId="0" fontId="4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7" xfId="0" applyBorder="1"/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18" xfId="0" applyFont="1" applyBorder="1"/>
    <xf numFmtId="164" fontId="11" fillId="0" borderId="22" xfId="2" applyNumberFormat="1" applyFont="1" applyBorder="1" applyAlignment="1">
      <alignment horizontal="left"/>
    </xf>
    <xf numFmtId="0" fontId="7" fillId="0" borderId="23" xfId="1" applyFont="1" applyBorder="1" applyAlignment="1">
      <alignment horizontal="center"/>
    </xf>
    <xf numFmtId="0" fontId="7" fillId="0" borderId="18" xfId="0" applyFont="1" applyBorder="1"/>
    <xf numFmtId="0" fontId="12" fillId="0" borderId="22" xfId="0" applyFont="1" applyBorder="1"/>
    <xf numFmtId="0" fontId="8" fillId="0" borderId="25" xfId="0" applyFont="1" applyBorder="1"/>
    <xf numFmtId="0" fontId="8" fillId="0" borderId="0" xfId="0" applyFont="1"/>
    <xf numFmtId="164" fontId="7" fillId="0" borderId="19" xfId="1" applyNumberFormat="1" applyFont="1" applyBorder="1" applyAlignment="1">
      <alignment horizontal="left"/>
    </xf>
    <xf numFmtId="0" fontId="7" fillId="0" borderId="20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165" fontId="13" fillId="0" borderId="24" xfId="2" applyNumberFormat="1" applyFont="1" applyBorder="1" applyAlignment="1">
      <alignment horizontal="center"/>
    </xf>
    <xf numFmtId="0" fontId="7" fillId="0" borderId="22" xfId="0" applyFont="1" applyBorder="1"/>
    <xf numFmtId="165" fontId="7" fillId="0" borderId="23" xfId="0" applyNumberFormat="1" applyFont="1" applyBorder="1" applyAlignment="1">
      <alignment horizontal="center"/>
    </xf>
    <xf numFmtId="0" fontId="12" fillId="0" borderId="0" xfId="0" applyFont="1"/>
    <xf numFmtId="2" fontId="14" fillId="2" borderId="28" xfId="0" applyNumberFormat="1" applyFont="1" applyFill="1" applyBorder="1" applyAlignment="1">
      <alignment horizontal="center"/>
    </xf>
    <xf numFmtId="165" fontId="7" fillId="0" borderId="24" xfId="0" applyNumberFormat="1" applyFont="1" applyBorder="1" applyAlignment="1">
      <alignment horizontal="center"/>
    </xf>
    <xf numFmtId="0" fontId="15" fillId="0" borderId="0" xfId="0" applyFont="1"/>
    <xf numFmtId="0" fontId="7" fillId="0" borderId="29" xfId="1" applyFont="1" applyBorder="1" applyAlignment="1">
      <alignment horizontal="center"/>
    </xf>
    <xf numFmtId="0" fontId="17" fillId="0" borderId="0" xfId="0" applyFont="1" applyAlignment="1">
      <alignment vertical="center"/>
    </xf>
    <xf numFmtId="0" fontId="7" fillId="0" borderId="7" xfId="1" applyFont="1" applyBorder="1" applyAlignment="1">
      <alignment horizontal="center"/>
    </xf>
    <xf numFmtId="0" fontId="7" fillId="0" borderId="37" xfId="1" applyFont="1" applyBorder="1" applyAlignment="1">
      <alignment horizontal="center"/>
    </xf>
    <xf numFmtId="0" fontId="7" fillId="0" borderId="33" xfId="0" applyFont="1" applyBorder="1"/>
    <xf numFmtId="0" fontId="0" fillId="3" borderId="0" xfId="0" applyFill="1"/>
    <xf numFmtId="164" fontId="7" fillId="3" borderId="19" xfId="1" applyNumberFormat="1" applyFont="1" applyFill="1" applyBorder="1" applyAlignment="1">
      <alignment horizontal="left"/>
    </xf>
    <xf numFmtId="0" fontId="7" fillId="3" borderId="20" xfId="1" applyFont="1" applyFill="1" applyBorder="1" applyAlignment="1">
      <alignment horizontal="center"/>
    </xf>
    <xf numFmtId="0" fontId="7" fillId="3" borderId="21" xfId="1" applyFont="1" applyFill="1" applyBorder="1" applyAlignment="1">
      <alignment horizontal="center"/>
    </xf>
    <xf numFmtId="0" fontId="7" fillId="3" borderId="22" xfId="0" applyFont="1" applyFill="1" applyBorder="1"/>
    <xf numFmtId="0" fontId="12" fillId="3" borderId="22" xfId="0" applyFont="1" applyFill="1" applyBorder="1"/>
    <xf numFmtId="0" fontId="8" fillId="3" borderId="25" xfId="0" applyFont="1" applyFill="1" applyBorder="1"/>
    <xf numFmtId="0" fontId="12" fillId="3" borderId="0" xfId="0" applyFont="1" applyFill="1"/>
    <xf numFmtId="164" fontId="7" fillId="3" borderId="22" xfId="1" applyNumberFormat="1" applyFont="1" applyFill="1" applyBorder="1" applyAlignment="1">
      <alignment horizontal="left"/>
    </xf>
    <xf numFmtId="0" fontId="7" fillId="3" borderId="23" xfId="1" applyFon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2" fontId="7" fillId="4" borderId="0" xfId="0" applyNumberFormat="1" applyFont="1" applyFill="1" applyAlignment="1">
      <alignment horizontal="center"/>
    </xf>
    <xf numFmtId="2" fontId="0" fillId="0" borderId="0" xfId="0" applyNumberFormat="1"/>
    <xf numFmtId="0" fontId="7" fillId="3" borderId="1" xfId="1" applyFont="1" applyFill="1" applyBorder="1" applyAlignment="1">
      <alignment horizontal="center"/>
    </xf>
    <xf numFmtId="164" fontId="7" fillId="3" borderId="11" xfId="1" applyNumberFormat="1" applyFont="1" applyFill="1" applyBorder="1" applyAlignment="1">
      <alignment horizontal="left"/>
    </xf>
    <xf numFmtId="164" fontId="11" fillId="3" borderId="11" xfId="2" applyNumberFormat="1" applyFont="1" applyFill="1" applyBorder="1" applyAlignment="1">
      <alignment horizontal="left"/>
    </xf>
    <xf numFmtId="0" fontId="7" fillId="0" borderId="11" xfId="0" applyFont="1" applyBorder="1"/>
    <xf numFmtId="0" fontId="12" fillId="0" borderId="11" xfId="0" applyFont="1" applyBorder="1"/>
    <xf numFmtId="0" fontId="8" fillId="0" borderId="13" xfId="0" applyFont="1" applyBorder="1"/>
    <xf numFmtId="0" fontId="7" fillId="3" borderId="11" xfId="0" applyFont="1" applyFill="1" applyBorder="1"/>
    <xf numFmtId="2" fontId="19" fillId="4" borderId="0" xfId="0" applyNumberFormat="1" applyFont="1" applyFill="1" applyAlignment="1">
      <alignment horizontal="center"/>
    </xf>
    <xf numFmtId="0" fontId="19" fillId="3" borderId="0" xfId="0" applyFont="1" applyFill="1"/>
    <xf numFmtId="2" fontId="19" fillId="3" borderId="0" xfId="0" applyNumberFormat="1" applyFont="1" applyFill="1" applyAlignment="1">
      <alignment horizontal="center"/>
    </xf>
    <xf numFmtId="165" fontId="7" fillId="3" borderId="23" xfId="0" applyNumberFormat="1" applyFont="1" applyFill="1" applyBorder="1" applyAlignment="1">
      <alignment horizontal="center"/>
    </xf>
    <xf numFmtId="2" fontId="14" fillId="5" borderId="28" xfId="0" applyNumberFormat="1" applyFont="1" applyFill="1" applyBorder="1" applyAlignment="1">
      <alignment horizontal="center"/>
    </xf>
    <xf numFmtId="2" fontId="19" fillId="3" borderId="0" xfId="0" applyNumberFormat="1" applyFont="1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0" fontId="1" fillId="0" borderId="43" xfId="0" applyFont="1" applyBorder="1"/>
    <xf numFmtId="0" fontId="0" fillId="0" borderId="0" xfId="0" applyAlignment="1">
      <alignment horizontal="center"/>
    </xf>
    <xf numFmtId="0" fontId="1" fillId="0" borderId="45" xfId="0" applyFont="1" applyBorder="1"/>
    <xf numFmtId="0" fontId="1" fillId="0" borderId="46" xfId="0" applyFont="1" applyBorder="1"/>
    <xf numFmtId="0" fontId="0" fillId="0" borderId="9" xfId="0" applyBorder="1"/>
    <xf numFmtId="0" fontId="20" fillId="0" borderId="1" xfId="0" applyFont="1" applyBorder="1"/>
    <xf numFmtId="0" fontId="21" fillId="0" borderId="1" xfId="0" applyFont="1" applyBorder="1"/>
    <xf numFmtId="11" fontId="20" fillId="0" borderId="1" xfId="0" applyNumberFormat="1" applyFont="1" applyBorder="1"/>
    <xf numFmtId="0" fontId="22" fillId="0" borderId="19" xfId="1" applyFont="1" applyBorder="1" applyAlignment="1">
      <alignment horizontal="center"/>
    </xf>
    <xf numFmtId="0" fontId="22" fillId="0" borderId="20" xfId="1" applyFont="1" applyBorder="1" applyAlignment="1">
      <alignment horizontal="center"/>
    </xf>
    <xf numFmtId="0" fontId="22" fillId="3" borderId="20" xfId="1" applyFont="1" applyFill="1" applyBorder="1" applyAlignment="1">
      <alignment horizontal="center"/>
    </xf>
    <xf numFmtId="0" fontId="23" fillId="3" borderId="20" xfId="1" applyFont="1" applyFill="1" applyBorder="1" applyAlignment="1">
      <alignment horizontal="center"/>
    </xf>
    <xf numFmtId="0" fontId="22" fillId="0" borderId="21" xfId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2" fontId="22" fillId="3" borderId="0" xfId="0" applyNumberFormat="1" applyFont="1" applyFill="1" applyAlignment="1">
      <alignment horizontal="center"/>
    </xf>
    <xf numFmtId="2" fontId="23" fillId="3" borderId="0" xfId="0" applyNumberFormat="1" applyFont="1" applyFill="1" applyAlignment="1">
      <alignment horizontal="center"/>
    </xf>
    <xf numFmtId="0" fontId="22" fillId="0" borderId="22" xfId="0" applyFont="1" applyBorder="1"/>
    <xf numFmtId="1" fontId="22" fillId="0" borderId="23" xfId="0" applyNumberFormat="1" applyFont="1" applyBorder="1" applyAlignment="1">
      <alignment horizontal="center"/>
    </xf>
    <xf numFmtId="2" fontId="22" fillId="0" borderId="23" xfId="0" applyNumberFormat="1" applyFont="1" applyBorder="1" applyAlignment="1">
      <alignment horizontal="center"/>
    </xf>
    <xf numFmtId="2" fontId="22" fillId="3" borderId="23" xfId="0" applyNumberFormat="1" applyFont="1" applyFill="1" applyBorder="1" applyAlignment="1">
      <alignment horizontal="center"/>
    </xf>
    <xf numFmtId="2" fontId="23" fillId="3" borderId="23" xfId="0" applyNumberFormat="1" applyFont="1" applyFill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3" borderId="23" xfId="0" applyFont="1" applyFill="1" applyBorder="1" applyAlignment="1">
      <alignment horizontal="center"/>
    </xf>
    <xf numFmtId="0" fontId="23" fillId="3" borderId="23" xfId="0" applyFont="1" applyFill="1" applyBorder="1" applyAlignment="1">
      <alignment horizontal="center"/>
    </xf>
    <xf numFmtId="0" fontId="22" fillId="0" borderId="24" xfId="0" applyFont="1" applyBorder="1" applyAlignment="1">
      <alignment horizontal="center"/>
    </xf>
    <xf numFmtId="165" fontId="22" fillId="0" borderId="23" xfId="0" applyNumberFormat="1" applyFont="1" applyBorder="1" applyAlignment="1">
      <alignment horizontal="center"/>
    </xf>
    <xf numFmtId="165" fontId="22" fillId="3" borderId="23" xfId="0" applyNumberFormat="1" applyFont="1" applyFill="1" applyBorder="1" applyAlignment="1">
      <alignment horizontal="center"/>
    </xf>
    <xf numFmtId="165" fontId="23" fillId="3" borderId="23" xfId="0" applyNumberFormat="1" applyFont="1" applyFill="1" applyBorder="1" applyAlignment="1">
      <alignment horizontal="center"/>
    </xf>
    <xf numFmtId="165" fontId="22" fillId="0" borderId="24" xfId="0" applyNumberFormat="1" applyFont="1" applyBorder="1" applyAlignment="1">
      <alignment horizontal="center"/>
    </xf>
    <xf numFmtId="2" fontId="22" fillId="0" borderId="26" xfId="0" applyNumberFormat="1" applyFont="1" applyBorder="1" applyAlignment="1">
      <alignment horizontal="center"/>
    </xf>
    <xf numFmtId="2" fontId="22" fillId="3" borderId="26" xfId="0" applyNumberFormat="1" applyFont="1" applyFill="1" applyBorder="1" applyAlignment="1">
      <alignment horizontal="center"/>
    </xf>
    <xf numFmtId="2" fontId="23" fillId="3" borderId="26" xfId="0" applyNumberFormat="1" applyFont="1" applyFill="1" applyBorder="1" applyAlignment="1">
      <alignment horizontal="center"/>
    </xf>
    <xf numFmtId="2" fontId="22" fillId="0" borderId="27" xfId="0" applyNumberFormat="1" applyFont="1" applyBorder="1" applyAlignment="1">
      <alignment horizontal="center"/>
    </xf>
    <xf numFmtId="0" fontId="24" fillId="0" borderId="20" xfId="1" applyFont="1" applyBorder="1" applyAlignment="1">
      <alignment horizontal="center"/>
    </xf>
    <xf numFmtId="165" fontId="13" fillId="0" borderId="23" xfId="2" applyNumberFormat="1" applyFont="1" applyBorder="1" applyAlignment="1">
      <alignment horizontal="center"/>
    </xf>
    <xf numFmtId="2" fontId="13" fillId="0" borderId="23" xfId="2" applyNumberFormat="1" applyFont="1" applyBorder="1" applyAlignment="1">
      <alignment horizontal="center"/>
    </xf>
    <xf numFmtId="165" fontId="13" fillId="3" borderId="23" xfId="2" applyNumberFormat="1" applyFont="1" applyFill="1" applyBorder="1" applyAlignment="1">
      <alignment horizontal="center"/>
    </xf>
    <xf numFmtId="165" fontId="9" fillId="3" borderId="23" xfId="2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0" xfId="0" applyFont="1"/>
    <xf numFmtId="0" fontId="22" fillId="3" borderId="0" xfId="0" applyFont="1" applyFill="1"/>
    <xf numFmtId="0" fontId="23" fillId="3" borderId="0" xfId="0" applyFont="1" applyFill="1"/>
    <xf numFmtId="165" fontId="13" fillId="0" borderId="0" xfId="2" applyNumberFormat="1" applyFont="1" applyAlignment="1">
      <alignment horizontal="center"/>
    </xf>
    <xf numFmtId="165" fontId="13" fillId="3" borderId="0" xfId="2" applyNumberFormat="1" applyFont="1" applyFill="1" applyAlignment="1">
      <alignment horizontal="center"/>
    </xf>
    <xf numFmtId="165" fontId="9" fillId="3" borderId="0" xfId="2" applyNumberFormat="1" applyFont="1" applyFill="1" applyAlignment="1">
      <alignment horizontal="center"/>
    </xf>
    <xf numFmtId="0" fontId="24" fillId="3" borderId="20" xfId="1" applyFont="1" applyFill="1" applyBorder="1" applyAlignment="1">
      <alignment horizontal="center"/>
    </xf>
    <xf numFmtId="0" fontId="22" fillId="3" borderId="21" xfId="1" applyFont="1" applyFill="1" applyBorder="1" applyAlignment="1">
      <alignment horizontal="center"/>
    </xf>
    <xf numFmtId="0" fontId="22" fillId="3" borderId="0" xfId="1" applyFont="1" applyFill="1" applyAlignment="1">
      <alignment horizontal="center"/>
    </xf>
    <xf numFmtId="0" fontId="23" fillId="3" borderId="0" xfId="1" applyFont="1" applyFill="1" applyAlignment="1">
      <alignment horizontal="center"/>
    </xf>
    <xf numFmtId="0" fontId="22" fillId="3" borderId="22" xfId="0" applyFont="1" applyFill="1" applyBorder="1"/>
    <xf numFmtId="1" fontId="22" fillId="3" borderId="23" xfId="0" applyNumberFormat="1" applyFont="1" applyFill="1" applyBorder="1" applyAlignment="1">
      <alignment horizontal="center"/>
    </xf>
    <xf numFmtId="0" fontId="22" fillId="3" borderId="24" xfId="0" applyFont="1" applyFill="1" applyBorder="1" applyAlignment="1">
      <alignment horizontal="center"/>
    </xf>
    <xf numFmtId="165" fontId="22" fillId="3" borderId="24" xfId="0" applyNumberFormat="1" applyFont="1" applyFill="1" applyBorder="1" applyAlignment="1">
      <alignment horizontal="center"/>
    </xf>
    <xf numFmtId="166" fontId="22" fillId="3" borderId="26" xfId="0" applyNumberFormat="1" applyFont="1" applyFill="1" applyBorder="1" applyAlignment="1">
      <alignment horizontal="center"/>
    </xf>
    <xf numFmtId="166" fontId="23" fillId="3" borderId="26" xfId="0" applyNumberFormat="1" applyFont="1" applyFill="1" applyBorder="1" applyAlignment="1">
      <alignment horizontal="center"/>
    </xf>
    <xf numFmtId="2" fontId="22" fillId="3" borderId="27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2" fillId="3" borderId="8" xfId="0" applyFont="1" applyFill="1" applyBorder="1"/>
    <xf numFmtId="0" fontId="24" fillId="3" borderId="1" xfId="1" applyFont="1" applyFill="1" applyBorder="1" applyAlignment="1">
      <alignment horizontal="center"/>
    </xf>
    <xf numFmtId="0" fontId="23" fillId="3" borderId="1" xfId="1" applyFont="1" applyFill="1" applyBorder="1" applyAlignment="1">
      <alignment horizontal="center"/>
    </xf>
    <xf numFmtId="0" fontId="22" fillId="3" borderId="12" xfId="1" applyFont="1" applyFill="1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0" fontId="22" fillId="0" borderId="12" xfId="0" applyNumberFormat="1" applyFont="1" applyBorder="1" applyAlignment="1">
      <alignment horizontal="center"/>
    </xf>
    <xf numFmtId="165" fontId="22" fillId="0" borderId="1" xfId="0" applyNumberFormat="1" applyFont="1" applyBorder="1" applyAlignment="1">
      <alignment horizontal="center"/>
    </xf>
    <xf numFmtId="0" fontId="22" fillId="0" borderId="11" xfId="0" applyFont="1" applyBorder="1"/>
    <xf numFmtId="1" fontId="22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3" fillId="3" borderId="1" xfId="0" applyNumberFormat="1" applyFont="1" applyFill="1" applyBorder="1" applyAlignment="1">
      <alignment horizontal="center"/>
    </xf>
    <xf numFmtId="2" fontId="22" fillId="0" borderId="12" xfId="0" applyNumberFormat="1" applyFont="1" applyBorder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3" borderId="14" xfId="0" applyNumberFormat="1" applyFont="1" applyFill="1" applyBorder="1" applyAlignment="1">
      <alignment horizontal="center"/>
    </xf>
    <xf numFmtId="2" fontId="23" fillId="3" borderId="14" xfId="0" applyNumberFormat="1" applyFont="1" applyFill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165" fontId="22" fillId="3" borderId="1" xfId="0" applyNumberFormat="1" applyFont="1" applyFill="1" applyBorder="1" applyAlignment="1">
      <alignment horizontal="center"/>
    </xf>
    <xf numFmtId="165" fontId="23" fillId="3" borderId="1" xfId="0" applyNumberFormat="1" applyFont="1" applyFill="1" applyBorder="1" applyAlignment="1">
      <alignment horizontal="center"/>
    </xf>
    <xf numFmtId="165" fontId="22" fillId="0" borderId="12" xfId="0" applyNumberFormat="1" applyFont="1" applyBorder="1" applyAlignment="1">
      <alignment horizontal="center"/>
    </xf>
    <xf numFmtId="1" fontId="22" fillId="3" borderId="1" xfId="0" applyNumberFormat="1" applyFont="1" applyFill="1" applyBorder="1" applyAlignment="1">
      <alignment horizontal="center"/>
    </xf>
    <xf numFmtId="1" fontId="23" fillId="3" borderId="1" xfId="0" applyNumberFormat="1" applyFont="1" applyFill="1" applyBorder="1" applyAlignment="1">
      <alignment horizontal="center"/>
    </xf>
    <xf numFmtId="1" fontId="22" fillId="0" borderId="12" xfId="0" applyNumberFormat="1" applyFont="1" applyBorder="1" applyAlignment="1">
      <alignment horizontal="center"/>
    </xf>
    <xf numFmtId="0" fontId="22" fillId="0" borderId="1" xfId="0" applyFont="1" applyBorder="1"/>
    <xf numFmtId="0" fontId="22" fillId="3" borderId="1" xfId="0" applyFont="1" applyFill="1" applyBorder="1"/>
    <xf numFmtId="0" fontId="22" fillId="0" borderId="12" xfId="0" applyFont="1" applyBorder="1"/>
    <xf numFmtId="165" fontId="22" fillId="3" borderId="12" xfId="0" applyNumberFormat="1" applyFont="1" applyFill="1" applyBorder="1" applyAlignment="1">
      <alignment horizontal="center"/>
    </xf>
    <xf numFmtId="2" fontId="22" fillId="3" borderId="12" xfId="0" applyNumberFormat="1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22" fillId="3" borderId="12" xfId="0" applyFont="1" applyFill="1" applyBorder="1"/>
    <xf numFmtId="0" fontId="22" fillId="3" borderId="11" xfId="0" applyFont="1" applyFill="1" applyBorder="1"/>
    <xf numFmtId="0" fontId="24" fillId="0" borderId="32" xfId="0" applyFont="1" applyBorder="1"/>
    <xf numFmtId="0" fontId="24" fillId="0" borderId="0" xfId="0" applyFont="1"/>
    <xf numFmtId="0" fontId="24" fillId="0" borderId="36" xfId="1" applyFont="1" applyBorder="1" applyAlignment="1">
      <alignment horizontal="center"/>
    </xf>
    <xf numFmtId="0" fontId="24" fillId="0" borderId="7" xfId="1" applyFont="1" applyBorder="1" applyAlignment="1">
      <alignment horizontal="center"/>
    </xf>
    <xf numFmtId="0" fontId="24" fillId="0" borderId="37" xfId="1" applyFont="1" applyBorder="1" applyAlignment="1">
      <alignment horizontal="center"/>
    </xf>
    <xf numFmtId="0" fontId="24" fillId="0" borderId="38" xfId="1" applyFont="1" applyBorder="1" applyAlignment="1">
      <alignment horizontal="center"/>
    </xf>
    <xf numFmtId="0" fontId="24" fillId="0" borderId="31" xfId="1" applyFont="1" applyBorder="1" applyAlignment="1">
      <alignment horizontal="center"/>
    </xf>
    <xf numFmtId="0" fontId="24" fillId="3" borderId="37" xfId="1" applyFont="1" applyFill="1" applyBorder="1" applyAlignment="1">
      <alignment horizontal="center"/>
    </xf>
    <xf numFmtId="0" fontId="25" fillId="3" borderId="36" xfId="1" applyFont="1" applyFill="1" applyBorder="1" applyAlignment="1">
      <alignment horizontal="center"/>
    </xf>
    <xf numFmtId="0" fontId="24" fillId="0" borderId="39" xfId="1" applyFont="1" applyBorder="1" applyAlignment="1">
      <alignment horizontal="center"/>
    </xf>
    <xf numFmtId="2" fontId="22" fillId="0" borderId="13" xfId="0" applyNumberFormat="1" applyFont="1" applyBorder="1" applyAlignment="1">
      <alignment horizontal="center"/>
    </xf>
    <xf numFmtId="2" fontId="22" fillId="3" borderId="13" xfId="0" applyNumberFormat="1" applyFont="1" applyFill="1" applyBorder="1" applyAlignment="1">
      <alignment horizontal="center"/>
    </xf>
    <xf numFmtId="2" fontId="23" fillId="3" borderId="13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2" fontId="22" fillId="0" borderId="0" xfId="0" applyNumberFormat="1" applyFont="1"/>
    <xf numFmtId="2" fontId="22" fillId="3" borderId="0" xfId="0" applyNumberFormat="1" applyFont="1" applyFill="1"/>
    <xf numFmtId="2" fontId="23" fillId="3" borderId="0" xfId="0" applyNumberFormat="1" applyFont="1" applyFill="1"/>
    <xf numFmtId="0" fontId="0" fillId="0" borderId="16" xfId="0" applyBorder="1"/>
    <xf numFmtId="9" fontId="0" fillId="0" borderId="4" xfId="0" applyNumberFormat="1" applyBorder="1"/>
    <xf numFmtId="0" fontId="24" fillId="0" borderId="11" xfId="0" applyFont="1" applyBorder="1"/>
    <xf numFmtId="165" fontId="22" fillId="0" borderId="1" xfId="0" applyNumberFormat="1" applyFont="1" applyBorder="1"/>
    <xf numFmtId="0" fontId="24" fillId="0" borderId="13" xfId="0" applyFont="1" applyBorder="1"/>
    <xf numFmtId="0" fontId="22" fillId="0" borderId="14" xfId="0" applyFont="1" applyBorder="1"/>
    <xf numFmtId="0" fontId="22" fillId="0" borderId="15" xfId="0" applyFont="1" applyBorder="1"/>
    <xf numFmtId="0" fontId="24" fillId="0" borderId="4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2" fillId="0" borderId="47" xfId="0" applyFont="1" applyBorder="1"/>
    <xf numFmtId="0" fontId="22" fillId="0" borderId="48" xfId="0" applyFont="1" applyBorder="1"/>
    <xf numFmtId="0" fontId="22" fillId="0" borderId="49" xfId="0" applyFont="1" applyBorder="1"/>
    <xf numFmtId="2" fontId="0" fillId="0" borderId="1" xfId="0" applyNumberFormat="1" applyBorder="1"/>
    <xf numFmtId="2" fontId="22" fillId="0" borderId="1" xfId="0" applyNumberFormat="1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3" borderId="30" xfId="0" applyFont="1" applyFill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0" fillId="0" borderId="0" xfId="0" applyAlignment="1">
      <alignment horizontal="left"/>
    </xf>
    <xf numFmtId="0" fontId="7" fillId="3" borderId="40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22" fillId="0" borderId="0" xfId="0" applyFont="1" applyFill="1" applyBorder="1"/>
  </cellXfs>
  <cellStyles count="3">
    <cellStyle name="Normal" xfId="0" builtinId="0"/>
    <cellStyle name="Normal_Hoja1" xfId="1" xr:uid="{00000000-0005-0000-0000-000001000000}"/>
    <cellStyle name="Normal_Hoja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'RA5-RA5.1'!$C$3</c:f>
              <c:strCache>
                <c:ptCount val="1"/>
                <c:pt idx="0">
                  <c:v>RA5,1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'RA5-RA5.1'!$A$4:$A$23</c:f>
              <c:strCache>
                <c:ptCount val="20"/>
                <c:pt idx="0">
                  <c:v>Temperatura</c:v>
                </c:pt>
                <c:pt idx="1">
                  <c:v>Potencial de Hidrógeno</c:v>
                </c:pt>
                <c:pt idx="2">
                  <c:v>DQO</c:v>
                </c:pt>
                <c:pt idx="3">
                  <c:v>Alcalinidad total</c:v>
                </c:pt>
                <c:pt idx="4">
                  <c:v>Cloruros</c:v>
                </c:pt>
                <c:pt idx="5">
                  <c:v>Sulfatos</c:v>
                </c:pt>
                <c:pt idx="6">
                  <c:v>Cromo VI</c:v>
                </c:pt>
                <c:pt idx="7">
                  <c:v>Cobre</c:v>
                </c:pt>
                <c:pt idx="8">
                  <c:v>Hierro Total</c:v>
                </c:pt>
                <c:pt idx="9">
                  <c:v>Sólidos Sedimentables</c:v>
                </c:pt>
                <c:pt idx="10">
                  <c:v>Plomo</c:v>
                </c:pt>
                <c:pt idx="11">
                  <c:v>Oxígeno Disuelto</c:v>
                </c:pt>
                <c:pt idx="12">
                  <c:v>Oxígeno Disuelto</c:v>
                </c:pt>
                <c:pt idx="13">
                  <c:v>Conductividad</c:v>
                </c:pt>
                <c:pt idx="14">
                  <c:v>DBO5</c:v>
                </c:pt>
                <c:pt idx="15">
                  <c:v>Sulfuros</c:v>
                </c:pt>
                <c:pt idx="16">
                  <c:v>Turbidez</c:v>
                </c:pt>
                <c:pt idx="17">
                  <c:v>ST</c:v>
                </c:pt>
                <c:pt idx="18">
                  <c:v>Aceites y grasas</c:v>
                </c:pt>
                <c:pt idx="19">
                  <c:v>Detergentes</c:v>
                </c:pt>
              </c:strCache>
            </c:strRef>
          </c:cat>
          <c:val>
            <c:numRef>
              <c:f>'RA5-RA5.1'!$B$4:$B$23</c:f>
              <c:numCache>
                <c:formatCode>General</c:formatCode>
                <c:ptCount val="20"/>
                <c:pt idx="0">
                  <c:v>16.3</c:v>
                </c:pt>
                <c:pt idx="1">
                  <c:v>8</c:v>
                </c:pt>
                <c:pt idx="2">
                  <c:v>40</c:v>
                </c:pt>
                <c:pt idx="3">
                  <c:v>111.1</c:v>
                </c:pt>
                <c:pt idx="4">
                  <c:v>100</c:v>
                </c:pt>
                <c:pt idx="5">
                  <c:v>30.8</c:v>
                </c:pt>
                <c:pt idx="6">
                  <c:v>0.02</c:v>
                </c:pt>
                <c:pt idx="7">
                  <c:v>0.02</c:v>
                </c:pt>
                <c:pt idx="8">
                  <c:v>0</c:v>
                </c:pt>
                <c:pt idx="9">
                  <c:v>0.3</c:v>
                </c:pt>
                <c:pt idx="10">
                  <c:v>0</c:v>
                </c:pt>
                <c:pt idx="11" formatCode="0%">
                  <c:v>50.7</c:v>
                </c:pt>
                <c:pt idx="12" formatCode="0.00%">
                  <c:v>0</c:v>
                </c:pt>
                <c:pt idx="13">
                  <c:v>322</c:v>
                </c:pt>
                <c:pt idx="14">
                  <c:v>15</c:v>
                </c:pt>
                <c:pt idx="15">
                  <c:v>0.41</c:v>
                </c:pt>
                <c:pt idx="16">
                  <c:v>51</c:v>
                </c:pt>
                <c:pt idx="17">
                  <c:v>399.7</c:v>
                </c:pt>
                <c:pt idx="18">
                  <c:v>6.77</c:v>
                </c:pt>
                <c:pt idx="1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A-4D03-A429-5863C02927F0}"/>
            </c:ext>
          </c:extLst>
        </c:ser>
        <c:ser>
          <c:idx val="1"/>
          <c:order val="1"/>
          <c:tx>
            <c:strRef>
              <c:f>'RA5-RA5.1'!$B$3</c:f>
              <c:strCache>
                <c:ptCount val="1"/>
                <c:pt idx="0">
                  <c:v>RA5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'RA5-RA5.1'!$A$4:$A$23</c:f>
              <c:strCache>
                <c:ptCount val="20"/>
                <c:pt idx="0">
                  <c:v>Temperatura</c:v>
                </c:pt>
                <c:pt idx="1">
                  <c:v>Potencial de Hidrógeno</c:v>
                </c:pt>
                <c:pt idx="2">
                  <c:v>DQO</c:v>
                </c:pt>
                <c:pt idx="3">
                  <c:v>Alcalinidad total</c:v>
                </c:pt>
                <c:pt idx="4">
                  <c:v>Cloruros</c:v>
                </c:pt>
                <c:pt idx="5">
                  <c:v>Sulfatos</c:v>
                </c:pt>
                <c:pt idx="6">
                  <c:v>Cromo VI</c:v>
                </c:pt>
                <c:pt idx="7">
                  <c:v>Cobre</c:v>
                </c:pt>
                <c:pt idx="8">
                  <c:v>Hierro Total</c:v>
                </c:pt>
                <c:pt idx="9">
                  <c:v>Sólidos Sedimentables</c:v>
                </c:pt>
                <c:pt idx="10">
                  <c:v>Plomo</c:v>
                </c:pt>
                <c:pt idx="11">
                  <c:v>Oxígeno Disuelto</c:v>
                </c:pt>
                <c:pt idx="12">
                  <c:v>Oxígeno Disuelto</c:v>
                </c:pt>
                <c:pt idx="13">
                  <c:v>Conductividad</c:v>
                </c:pt>
                <c:pt idx="14">
                  <c:v>DBO5</c:v>
                </c:pt>
                <c:pt idx="15">
                  <c:v>Sulfuros</c:v>
                </c:pt>
                <c:pt idx="16">
                  <c:v>Turbidez</c:v>
                </c:pt>
                <c:pt idx="17">
                  <c:v>ST</c:v>
                </c:pt>
                <c:pt idx="18">
                  <c:v>Aceites y grasas</c:v>
                </c:pt>
                <c:pt idx="19">
                  <c:v>Detergentes</c:v>
                </c:pt>
              </c:strCache>
            </c:strRef>
          </c:cat>
          <c:val>
            <c:numRef>
              <c:f>'RA5-RA5.1'!$C$3:$C$23</c:f>
              <c:numCache>
                <c:formatCode>General</c:formatCode>
                <c:ptCount val="21"/>
                <c:pt idx="0">
                  <c:v>0</c:v>
                </c:pt>
                <c:pt idx="1">
                  <c:v>17.5</c:v>
                </c:pt>
                <c:pt idx="2">
                  <c:v>8</c:v>
                </c:pt>
                <c:pt idx="3">
                  <c:v>40</c:v>
                </c:pt>
                <c:pt idx="4">
                  <c:v>147.5</c:v>
                </c:pt>
                <c:pt idx="5">
                  <c:v>100</c:v>
                </c:pt>
                <c:pt idx="6">
                  <c:v>38</c:v>
                </c:pt>
                <c:pt idx="7">
                  <c:v>0.02</c:v>
                </c:pt>
                <c:pt idx="8">
                  <c:v>0.2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%">
                  <c:v>0.3</c:v>
                </c:pt>
                <c:pt idx="13" formatCode="0.00%">
                  <c:v>0</c:v>
                </c:pt>
                <c:pt idx="14">
                  <c:v>411</c:v>
                </c:pt>
                <c:pt idx="15">
                  <c:v>14.5</c:v>
                </c:pt>
                <c:pt idx="16">
                  <c:v>0.41</c:v>
                </c:pt>
                <c:pt idx="17">
                  <c:v>44</c:v>
                </c:pt>
                <c:pt idx="18">
                  <c:v>389.3</c:v>
                </c:pt>
                <c:pt idx="19">
                  <c:v>9.1300000000000008</c:v>
                </c:pt>
                <c:pt idx="2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A-4D03-A429-5863C0292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997616"/>
        <c:axId val="200998176"/>
      </c:barChart>
      <c:catAx>
        <c:axId val="20099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0998176"/>
        <c:crosses val="autoZero"/>
        <c:auto val="1"/>
        <c:lblAlgn val="ctr"/>
        <c:lblOffset val="100"/>
        <c:noMultiLvlLbl val="0"/>
      </c:catAx>
      <c:valAx>
        <c:axId val="20099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099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200"/>
              <a:t>Potencial</a:t>
            </a:r>
            <a:r>
              <a:rPr lang="es-EC" sz="1200" baseline="0"/>
              <a:t> de Hidrógeno pH</a:t>
            </a:r>
            <a:endParaRPr lang="es-EC" sz="1200"/>
          </a:p>
        </c:rich>
      </c:tx>
      <c:layout>
        <c:manualLayout>
          <c:xMode val="edge"/>
          <c:yMode val="edge"/>
          <c:x val="0.259680446194225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FEBRERO'!$AH$10</c:f>
              <c:strCache>
                <c:ptCount val="1"/>
                <c:pt idx="0">
                  <c:v>pH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FEBRERO'!$AI$9:$AJ$9</c:f>
              <c:strCache>
                <c:ptCount val="2"/>
                <c:pt idx="0">
                  <c:v>RA3</c:v>
                </c:pt>
                <c:pt idx="1">
                  <c:v>RA7</c:v>
                </c:pt>
              </c:strCache>
            </c:strRef>
          </c:cat>
          <c:val>
            <c:numRef>
              <c:f>'DATOS FEBRERO'!$AI$10:$AJ$10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0-4445-B1CF-3FCA64D41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8348704"/>
        <c:axId val="268349264"/>
      </c:barChart>
      <c:lineChart>
        <c:grouping val="standard"/>
        <c:varyColors val="0"/>
        <c:ser>
          <c:idx val="1"/>
          <c:order val="1"/>
          <c:tx>
            <c:strRef>
              <c:f>'DATOS FEBRERO'!$AH$11</c:f>
              <c:strCache>
                <c:ptCount val="1"/>
                <c:pt idx="0">
                  <c:v>limite tabla 6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FEBRERO'!$AI$9:$AJ$9</c:f>
              <c:strCache>
                <c:ptCount val="2"/>
                <c:pt idx="0">
                  <c:v>RA3</c:v>
                </c:pt>
                <c:pt idx="1">
                  <c:v>RA7</c:v>
                </c:pt>
              </c:strCache>
            </c:strRef>
          </c:cat>
          <c:val>
            <c:numRef>
              <c:f>'DATOS FEBRERO'!$AI$11:$AJ$11</c:f>
              <c:numCache>
                <c:formatCode>General</c:formatCode>
                <c:ptCount val="2"/>
                <c:pt idx="0">
                  <c:v>6.5</c:v>
                </c:pt>
                <c:pt idx="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0-4445-B1CF-3FCA64D419AB}"/>
            </c:ext>
          </c:extLst>
        </c:ser>
        <c:ser>
          <c:idx val="2"/>
          <c:order val="2"/>
          <c:tx>
            <c:strRef>
              <c:f>'DATOS FEBRERO'!$AH$12</c:f>
              <c:strCache>
                <c:ptCount val="1"/>
                <c:pt idx="0">
                  <c:v>limite tabla 6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FEBRERO'!$AI$9:$AJ$9</c:f>
              <c:strCache>
                <c:ptCount val="2"/>
                <c:pt idx="0">
                  <c:v>RA3</c:v>
                </c:pt>
                <c:pt idx="1">
                  <c:v>RA7</c:v>
                </c:pt>
              </c:strCache>
            </c:strRef>
          </c:cat>
          <c:val>
            <c:numRef>
              <c:f>'DATOS FEBRERO'!$AI$12:$AJ$12</c:f>
              <c:numCache>
                <c:formatCode>General</c:formatCode>
                <c:ptCount val="2"/>
                <c:pt idx="0">
                  <c:v>8.3000000000000007</c:v>
                </c:pt>
                <c:pt idx="1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0-4445-B1CF-3FCA64D41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348704"/>
        <c:axId val="268349264"/>
      </c:lineChart>
      <c:catAx>
        <c:axId val="26834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8349264"/>
        <c:crosses val="autoZero"/>
        <c:auto val="1"/>
        <c:lblAlgn val="ctr"/>
        <c:lblOffset val="100"/>
        <c:noMultiLvlLbl val="0"/>
      </c:catAx>
      <c:valAx>
        <c:axId val="26834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83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C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C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OXIGENO DE SATURACIÓN % DE SATURACIÓN</a:t>
            </a:r>
          </a:p>
        </c:rich>
      </c:tx>
      <c:layout>
        <c:manualLayout>
          <c:xMode val="edge"/>
          <c:yMode val="edge"/>
          <c:x val="9.9666180918675989E-2"/>
          <c:y val="3.7737172166456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81142639312717E-2"/>
          <c:y val="0.24529130492197984"/>
          <c:w val="0.64884533176432491"/>
          <c:h val="0.494356322227374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'DATOS FEBRERO'!$AH$18</c:f>
              <c:strCache>
                <c:ptCount val="1"/>
                <c:pt idx="0">
                  <c:v>Oxigeno disuelto (&gt;80%)</c:v>
                </c:pt>
              </c:strCache>
            </c:strRef>
          </c:tx>
          <c:invertIfNegative val="0"/>
          <c:cat>
            <c:strRef>
              <c:f>'DATOS FEBRERO'!$AI$17:$AJ$17</c:f>
              <c:strCache>
                <c:ptCount val="2"/>
                <c:pt idx="0">
                  <c:v>RA3</c:v>
                </c:pt>
                <c:pt idx="1">
                  <c:v>RA7</c:v>
                </c:pt>
              </c:strCache>
            </c:strRef>
          </c:cat>
          <c:val>
            <c:numRef>
              <c:f>'DATOS FEBRERO'!$AI$18:$AJ$18</c:f>
              <c:numCache>
                <c:formatCode>General</c:formatCode>
                <c:ptCount val="2"/>
                <c:pt idx="0">
                  <c:v>64.900000000000006</c:v>
                </c:pt>
                <c:pt idx="1">
                  <c:v>63.8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8-4684-A5A2-5204F3D97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208864"/>
        <c:axId val="268209424"/>
      </c:barChart>
      <c:lineChart>
        <c:grouping val="standard"/>
        <c:varyColors val="0"/>
        <c:ser>
          <c:idx val="1"/>
          <c:order val="1"/>
          <c:tx>
            <c:strRef>
              <c:f>'DATOS FEBRERO'!$AH$19</c:f>
              <c:strCache>
                <c:ptCount val="1"/>
                <c:pt idx="0">
                  <c:v>limite tabla 6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'DATOS FEBRERO'!$AI$17:$AJ$17</c:f>
              <c:strCache>
                <c:ptCount val="2"/>
                <c:pt idx="0">
                  <c:v>RA3</c:v>
                </c:pt>
                <c:pt idx="1">
                  <c:v>RA7</c:v>
                </c:pt>
              </c:strCache>
            </c:strRef>
          </c:cat>
          <c:val>
            <c:numRef>
              <c:f>'DATOS FEBRERO'!$AI$19:$AJ$19</c:f>
              <c:numCache>
                <c:formatCode>General</c:formatCode>
                <c:ptCount val="2"/>
                <c:pt idx="0">
                  <c:v>80</c:v>
                </c:pt>
                <c:pt idx="1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8-4684-A5A2-5204F3D97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208864"/>
        <c:axId val="268209424"/>
      </c:lineChart>
      <c:catAx>
        <c:axId val="2682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s-EC"/>
          </a:p>
        </c:txPr>
        <c:crossAx val="268209424"/>
        <c:crossesAt val="0"/>
        <c:auto val="1"/>
        <c:lblAlgn val="ctr"/>
        <c:lblOffset val="100"/>
        <c:noMultiLvlLbl val="0"/>
      </c:catAx>
      <c:valAx>
        <c:axId val="26820942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s-EC"/>
          </a:p>
        </c:txPr>
        <c:crossAx val="268208864"/>
        <c:crossesAt val="1"/>
        <c:crossBetween val="between"/>
      </c:valAx>
      <c:spPr>
        <a:solidFill>
          <a:srgbClr val="C0C0C0"/>
        </a:solidFill>
      </c:spPr>
    </c:plotArea>
    <c:legend>
      <c:legendPos val="b"/>
      <c:layout>
        <c:manualLayout>
          <c:xMode val="edge"/>
          <c:yMode val="edge"/>
          <c:x val="5.831461873827657E-2"/>
          <c:y val="0.82602927598477061"/>
          <c:w val="0.62021956023228597"/>
          <c:h val="0.10726974013744466"/>
        </c:manualLayout>
      </c:layout>
      <c:overlay val="0"/>
      <c:spPr>
        <a:solidFill>
          <a:srgbClr val="FFFFFF"/>
        </a:solidFill>
        <a:ln w="3175">
          <a:solidFill>
            <a:schemeClr val="bg1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chemeClr val="bg2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Potencial</a:t>
            </a:r>
            <a:r>
              <a:rPr lang="es-EC" baseline="0"/>
              <a:t> de Hidrógeno pH</a:t>
            </a:r>
            <a:endParaRPr lang="es-EC"/>
          </a:p>
        </c:rich>
      </c:tx>
      <c:layout>
        <c:manualLayout>
          <c:xMode val="edge"/>
          <c:yMode val="edge"/>
          <c:x val="0.259680446194225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FEBRERO'!$AD$10</c:f>
              <c:strCache>
                <c:ptCount val="1"/>
                <c:pt idx="0">
                  <c:v>pH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FEBRERO'!$AE$9</c:f>
              <c:strCache>
                <c:ptCount val="1"/>
                <c:pt idx="0">
                  <c:v>RA4</c:v>
                </c:pt>
              </c:strCache>
            </c:strRef>
          </c:cat>
          <c:val>
            <c:numRef>
              <c:f>'DATOS FEBRERO'!$AE$10</c:f>
              <c:numCache>
                <c:formatCode>General</c:formatCode>
                <c:ptCount val="1"/>
                <c:pt idx="0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3-413E-85B9-7B5E72A70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68213344"/>
        <c:axId val="268213904"/>
      </c:barChart>
      <c:lineChart>
        <c:grouping val="percentStacked"/>
        <c:varyColors val="0"/>
        <c:ser>
          <c:idx val="1"/>
          <c:order val="1"/>
          <c:tx>
            <c:strRef>
              <c:f>'DATOS FEBRERO'!$AD$11</c:f>
              <c:strCache>
                <c:ptCount val="1"/>
                <c:pt idx="0">
                  <c:v>limite tabla 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FEBRERO'!$AE$9</c:f>
              <c:strCache>
                <c:ptCount val="1"/>
                <c:pt idx="0">
                  <c:v>RA4</c:v>
                </c:pt>
              </c:strCache>
            </c:strRef>
          </c:cat>
          <c:val>
            <c:numRef>
              <c:f>'DATOS FEBRERO'!$AE$11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3-413E-85B9-7B5E72A70C27}"/>
            </c:ext>
          </c:extLst>
        </c:ser>
        <c:ser>
          <c:idx val="2"/>
          <c:order val="2"/>
          <c:tx>
            <c:strRef>
              <c:f>'DATOS FEBRERO'!$AD$12</c:f>
              <c:strCache>
                <c:ptCount val="1"/>
                <c:pt idx="0">
                  <c:v>limite tabla 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FEBRERO'!$AE$9</c:f>
              <c:strCache>
                <c:ptCount val="1"/>
                <c:pt idx="0">
                  <c:v>RA4</c:v>
                </c:pt>
              </c:strCache>
            </c:strRef>
          </c:cat>
          <c:val>
            <c:numRef>
              <c:f>'DATOS FEBRERO'!$AE$12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93-413E-85B9-7B5E72A70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213344"/>
        <c:axId val="268213904"/>
      </c:lineChart>
      <c:catAx>
        <c:axId val="26821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8213904"/>
        <c:crosses val="autoZero"/>
        <c:auto val="1"/>
        <c:lblAlgn val="ctr"/>
        <c:lblOffset val="100"/>
        <c:noMultiLvlLbl val="0"/>
      </c:catAx>
      <c:valAx>
        <c:axId val="26821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821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Oxigeno Disuelto</a:t>
            </a:r>
          </a:p>
        </c:rich>
      </c:tx>
      <c:layout>
        <c:manualLayout>
          <c:xMode val="edge"/>
          <c:yMode val="edge"/>
          <c:x val="0.37611639387225548"/>
          <c:y val="3.2407286128072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FEBRERO'!$R$49</c:f>
              <c:strCache>
                <c:ptCount val="1"/>
                <c:pt idx="0">
                  <c:v>Oxigeno disuelto mg/l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FEBRERO'!$S$48:$Z$48</c:f>
              <c:strCache>
                <c:ptCount val="8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RA5</c:v>
                </c:pt>
                <c:pt idx="4">
                  <c:v>RA5,1</c:v>
                </c:pt>
                <c:pt idx="5">
                  <c:v>RA6</c:v>
                </c:pt>
                <c:pt idx="6">
                  <c:v>RP1</c:v>
                </c:pt>
                <c:pt idx="7">
                  <c:v>RC1</c:v>
                </c:pt>
              </c:strCache>
            </c:strRef>
          </c:cat>
          <c:val>
            <c:numRef>
              <c:f>'DATOS FEBRERO'!$S$49:$Z$49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7-474E-9291-219552217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8217264"/>
        <c:axId val="268217824"/>
      </c:barChart>
      <c:lineChart>
        <c:grouping val="standard"/>
        <c:varyColors val="0"/>
        <c:ser>
          <c:idx val="1"/>
          <c:order val="1"/>
          <c:tx>
            <c:strRef>
              <c:f>'DATOS FEBRERO'!$R$50</c:f>
              <c:strCache>
                <c:ptCount val="1"/>
                <c:pt idx="0">
                  <c:v>limite tabla 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FEBRERO'!$S$48:$Z$48</c:f>
              <c:strCache>
                <c:ptCount val="8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RA5</c:v>
                </c:pt>
                <c:pt idx="4">
                  <c:v>RA5,1</c:v>
                </c:pt>
                <c:pt idx="5">
                  <c:v>RA6</c:v>
                </c:pt>
                <c:pt idx="6">
                  <c:v>RP1</c:v>
                </c:pt>
                <c:pt idx="7">
                  <c:v>RC1</c:v>
                </c:pt>
              </c:strCache>
            </c:strRef>
          </c:cat>
          <c:val>
            <c:numRef>
              <c:f>'DATOS FEBRERO'!$S$50:$Z$50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7-474E-9291-219552217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217264"/>
        <c:axId val="268217824"/>
      </c:lineChart>
      <c:catAx>
        <c:axId val="26821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8217824"/>
        <c:crosses val="autoZero"/>
        <c:auto val="1"/>
        <c:lblAlgn val="ctr"/>
        <c:lblOffset val="100"/>
        <c:noMultiLvlLbl val="0"/>
      </c:catAx>
      <c:valAx>
        <c:axId val="26821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821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Potencial de Hidrógeno pH</a:t>
            </a:r>
          </a:p>
        </c:rich>
      </c:tx>
      <c:layout>
        <c:manualLayout>
          <c:xMode val="edge"/>
          <c:yMode val="edge"/>
          <c:x val="0.259680446194225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FEBRERO'!$AM$11</c:f>
              <c:strCache>
                <c:ptCount val="1"/>
                <c:pt idx="0">
                  <c:v>Potencial de Hidrógeno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FEBRERO'!$AN$10:$AX$10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FEBRERO'!$AN$11:$AX$11</c:f>
              <c:numCache>
                <c:formatCode>General</c:formatCode>
                <c:ptCount val="11"/>
                <c:pt idx="0">
                  <c:v>7.5</c:v>
                </c:pt>
                <c:pt idx="1">
                  <c:v>8.3000000000000007</c:v>
                </c:pt>
                <c:pt idx="2">
                  <c:v>8.1999999999999993</c:v>
                </c:pt>
                <c:pt idx="3">
                  <c:v>8</c:v>
                </c:pt>
                <c:pt idx="4">
                  <c:v>7.7</c:v>
                </c:pt>
                <c:pt idx="5">
                  <c:v>8</c:v>
                </c:pt>
                <c:pt idx="6">
                  <c:v>8</c:v>
                </c:pt>
                <c:pt idx="7">
                  <c:v>8.1</c:v>
                </c:pt>
                <c:pt idx="8">
                  <c:v>8.3000000000000007</c:v>
                </c:pt>
                <c:pt idx="9">
                  <c:v>8.5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9-45F7-AD3A-965DF0705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8221744"/>
        <c:axId val="269876880"/>
      </c:barChart>
      <c:lineChart>
        <c:grouping val="standard"/>
        <c:varyColors val="0"/>
        <c:ser>
          <c:idx val="1"/>
          <c:order val="1"/>
          <c:tx>
            <c:strRef>
              <c:f>'DATOS FEBRERO'!$AM$12</c:f>
              <c:strCache>
                <c:ptCount val="1"/>
                <c:pt idx="0">
                  <c:v>limite tabla 2 (6,5)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FEBRERO'!$AN$10:$AX$10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FEBRERO'!$AN$12:$AX$12</c:f>
              <c:numCache>
                <c:formatCode>General</c:formatCode>
                <c:ptCount val="11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9-45F7-AD3A-965DF0705B8A}"/>
            </c:ext>
          </c:extLst>
        </c:ser>
        <c:ser>
          <c:idx val="2"/>
          <c:order val="2"/>
          <c:tx>
            <c:strRef>
              <c:f>'DATOS FEBRERO'!$AM$13</c:f>
              <c:strCache>
                <c:ptCount val="1"/>
                <c:pt idx="0">
                  <c:v>limite tabla 2 (9)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FEBRERO'!$AN$10:$AX$10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FEBRERO'!$AN$13:$AX$13</c:f>
              <c:numCache>
                <c:formatCode>General</c:formatCode>
                <c:ptCount val="11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59-45F7-AD3A-965DF0705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221744"/>
        <c:axId val="269876880"/>
      </c:lineChart>
      <c:catAx>
        <c:axId val="26822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9876880"/>
        <c:crosses val="autoZero"/>
        <c:auto val="1"/>
        <c:lblAlgn val="ctr"/>
        <c:lblOffset val="100"/>
        <c:noMultiLvlLbl val="0"/>
      </c:catAx>
      <c:valAx>
        <c:axId val="26987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8221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C" sz="1200"/>
              <a:t>DQO </a:t>
            </a:r>
            <a:r>
              <a:rPr lang="es-EC" sz="1200" b="0" i="0" baseline="0">
                <a:effectLst/>
              </a:rPr>
              <a:t>mg/l</a:t>
            </a:r>
            <a:endParaRPr lang="es-EC" sz="12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EC"/>
          </a:p>
        </c:rich>
      </c:tx>
      <c:layout>
        <c:manualLayout>
          <c:xMode val="edge"/>
          <c:yMode val="edge"/>
          <c:x val="0.41587499787566512"/>
          <c:y val="3.2407286128072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FEBRERO'!$AM$17</c:f>
              <c:strCache>
                <c:ptCount val="1"/>
                <c:pt idx="0">
                  <c:v>DQO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FEBRERO'!$AN$16:$AX$16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FEBRERO'!$AN$17:$AX$17</c:f>
              <c:numCache>
                <c:formatCode>General</c:formatCode>
                <c:ptCount val="1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107</c:v>
                </c:pt>
                <c:pt idx="4">
                  <c:v>57</c:v>
                </c:pt>
                <c:pt idx="5">
                  <c:v>40</c:v>
                </c:pt>
                <c:pt idx="6">
                  <c:v>40</c:v>
                </c:pt>
                <c:pt idx="7">
                  <c:v>140</c:v>
                </c:pt>
                <c:pt idx="8">
                  <c:v>67</c:v>
                </c:pt>
                <c:pt idx="9">
                  <c:v>179</c:v>
                </c:pt>
                <c:pt idx="1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9-4ED8-A3D9-74805FA47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880240"/>
        <c:axId val="269880800"/>
      </c:barChart>
      <c:lineChart>
        <c:grouping val="standard"/>
        <c:varyColors val="0"/>
        <c:ser>
          <c:idx val="1"/>
          <c:order val="1"/>
          <c:tx>
            <c:strRef>
              <c:f>'DATOS FEBRERO'!$AM$18</c:f>
              <c:strCache>
                <c:ptCount val="1"/>
                <c:pt idx="0">
                  <c:v>limite tabla 2 (40 mg/l)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FEBRERO'!$AN$16:$AX$16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FEBRERO'!$AN$18:$AX$18</c:f>
              <c:numCache>
                <c:formatCode>General</c:formatCode>
                <c:ptCount val="1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9-4ED8-A3D9-74805FA47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880240"/>
        <c:axId val="269880800"/>
      </c:lineChart>
      <c:catAx>
        <c:axId val="26988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9880800"/>
        <c:crosses val="autoZero"/>
        <c:auto val="1"/>
        <c:lblAlgn val="ctr"/>
        <c:lblOffset val="100"/>
        <c:noMultiLvlLbl val="0"/>
      </c:catAx>
      <c:valAx>
        <c:axId val="2698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988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C" sz="1200" b="1"/>
              <a:t>DBO5</a:t>
            </a:r>
            <a:r>
              <a:rPr lang="es-EC" sz="1200" b="1" baseline="0"/>
              <a:t> </a:t>
            </a:r>
            <a:r>
              <a:rPr lang="es-EC" sz="1200" b="1"/>
              <a:t> </a:t>
            </a:r>
            <a:r>
              <a:rPr lang="es-EC" sz="1200" b="1" i="0" baseline="0">
                <a:effectLst/>
              </a:rPr>
              <a:t>mg/l</a:t>
            </a:r>
            <a:endParaRPr lang="es-EC" sz="1200" b="1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EC" b="1"/>
          </a:p>
        </c:rich>
      </c:tx>
      <c:layout>
        <c:manualLayout>
          <c:xMode val="edge"/>
          <c:yMode val="edge"/>
          <c:x val="0.41587499787566512"/>
          <c:y val="3.2407286128072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FEBRERO'!$AM$21</c:f>
              <c:strCache>
                <c:ptCount val="1"/>
                <c:pt idx="0">
                  <c:v>DBO5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FEBRERO'!$AN$20:$AX$20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FEBRERO'!$AN$21:$AX$21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17</c:v>
                </c:pt>
                <c:pt idx="3">
                  <c:v>53.5</c:v>
                </c:pt>
                <c:pt idx="4">
                  <c:v>28.5</c:v>
                </c:pt>
                <c:pt idx="5">
                  <c:v>15</c:v>
                </c:pt>
                <c:pt idx="6">
                  <c:v>14.5</c:v>
                </c:pt>
                <c:pt idx="7">
                  <c:v>70</c:v>
                </c:pt>
                <c:pt idx="8">
                  <c:v>0.4</c:v>
                </c:pt>
                <c:pt idx="9">
                  <c:v>89.5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F-4880-A14E-75457C5A3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884160"/>
        <c:axId val="269884720"/>
      </c:barChart>
      <c:lineChart>
        <c:grouping val="standard"/>
        <c:varyColors val="0"/>
        <c:ser>
          <c:idx val="1"/>
          <c:order val="1"/>
          <c:tx>
            <c:strRef>
              <c:f>'DATOS FEBRERO'!$AM$22</c:f>
              <c:strCache>
                <c:ptCount val="1"/>
                <c:pt idx="0">
                  <c:v>limite tabla 2 (20 mg/l)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FEBRERO'!$AN$20:$AX$20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FEBRERO'!$AN$22:$AX$22</c:f>
              <c:numCache>
                <c:formatCode>General</c:formatCode>
                <c:ptCount val="1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F-4880-A14E-75457C5A3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884160"/>
        <c:axId val="269884720"/>
      </c:lineChart>
      <c:catAx>
        <c:axId val="26988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9884720"/>
        <c:crosses val="autoZero"/>
        <c:auto val="1"/>
        <c:lblAlgn val="ctr"/>
        <c:lblOffset val="100"/>
        <c:noMultiLvlLbl val="0"/>
      </c:catAx>
      <c:valAx>
        <c:axId val="2698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988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200" b="1"/>
              <a:t>Cobre  mg/l</a:t>
            </a:r>
          </a:p>
          <a:p>
            <a:pPr algn="ctr" rtl="0">
              <a:defRPr sz="1200" b="1"/>
            </a:pPr>
            <a:endParaRPr lang="es-EC" sz="1200" b="1"/>
          </a:p>
        </c:rich>
      </c:tx>
      <c:layout>
        <c:manualLayout>
          <c:xMode val="edge"/>
          <c:yMode val="edge"/>
          <c:x val="0.41587499787566512"/>
          <c:y val="3.2407286128072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FEBRERO'!$AM$26</c:f>
              <c:strCache>
                <c:ptCount val="1"/>
                <c:pt idx="0">
                  <c:v>Cobre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FEBRERO'!$AN$25:$AX$25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FEBRERO'!$AN$26:$AX$26</c:f>
              <c:numCache>
                <c:formatCode>General</c:formatCode>
                <c:ptCount val="1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0.02</c:v>
                </c:pt>
                <c:pt idx="4">
                  <c:v>0.2</c:v>
                </c:pt>
                <c:pt idx="5">
                  <c:v>0.02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2-42EA-AD8F-A24763FD9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888080"/>
        <c:axId val="269888640"/>
      </c:barChart>
      <c:lineChart>
        <c:grouping val="standard"/>
        <c:varyColors val="0"/>
        <c:ser>
          <c:idx val="1"/>
          <c:order val="1"/>
          <c:tx>
            <c:strRef>
              <c:f>'DATOS FEBRERO'!$AM$27</c:f>
              <c:strCache>
                <c:ptCount val="1"/>
                <c:pt idx="0">
                  <c:v>limite tabla 2 (0,005 mg/l)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FEBRERO'!$AN$25:$AX$25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FEBRERO'!$AN$27:$AX$27</c:f>
              <c:numCache>
                <c:formatCode>General</c:formatCode>
                <c:ptCount val="11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2-42EA-AD8F-A24763FD9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888080"/>
        <c:axId val="269888640"/>
      </c:lineChart>
      <c:catAx>
        <c:axId val="26988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9888640"/>
        <c:crosses val="autoZero"/>
        <c:auto val="1"/>
        <c:lblAlgn val="ctr"/>
        <c:lblOffset val="100"/>
        <c:noMultiLvlLbl val="0"/>
      </c:catAx>
      <c:valAx>
        <c:axId val="26988864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988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C" sz="1200" b="1"/>
              <a:t>Hierro </a:t>
            </a:r>
            <a:r>
              <a:rPr lang="es-EC" sz="1200" b="1" i="0" baseline="0">
                <a:effectLst/>
              </a:rPr>
              <a:t>mg/l</a:t>
            </a:r>
            <a:endParaRPr lang="es-EC" sz="1200" b="1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EC" b="1"/>
          </a:p>
        </c:rich>
      </c:tx>
      <c:layout>
        <c:manualLayout>
          <c:xMode val="edge"/>
          <c:yMode val="edge"/>
          <c:x val="0.41587499787566512"/>
          <c:y val="3.2407286128072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FEBRERO'!$AM$30</c:f>
              <c:strCache>
                <c:ptCount val="1"/>
                <c:pt idx="0">
                  <c:v>Hierro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FEBRERO'!$AN$29:$AX$29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FEBRERO'!$AN$30:$AX$30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2-4544-A4AA-15B17511F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892000"/>
        <c:axId val="269892560"/>
      </c:barChart>
      <c:lineChart>
        <c:grouping val="standard"/>
        <c:varyColors val="0"/>
        <c:ser>
          <c:idx val="1"/>
          <c:order val="1"/>
          <c:tx>
            <c:strRef>
              <c:f>'DATOS FEBRERO'!$AM$31</c:f>
              <c:strCache>
                <c:ptCount val="1"/>
                <c:pt idx="0">
                  <c:v>limite tabla 2 (0,3 mg/l)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FEBRERO'!$AN$29:$AX$29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FEBRERO'!$AN$31:$AX$31</c:f>
              <c:numCache>
                <c:formatCode>General</c:formatCode>
                <c:ptCount val="11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2-4544-A4AA-15B17511F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892000"/>
        <c:axId val="269892560"/>
      </c:lineChart>
      <c:catAx>
        <c:axId val="26989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9892560"/>
        <c:crosses val="autoZero"/>
        <c:auto val="1"/>
        <c:lblAlgn val="ctr"/>
        <c:lblOffset val="100"/>
        <c:noMultiLvlLbl val="0"/>
      </c:catAx>
      <c:valAx>
        <c:axId val="269892560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989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C" sz="1200" b="1"/>
              <a:t>Plomo </a:t>
            </a:r>
            <a:r>
              <a:rPr lang="es-EC" sz="1200" b="1" i="0" baseline="0">
                <a:effectLst/>
              </a:rPr>
              <a:t>mg/l</a:t>
            </a:r>
            <a:endParaRPr lang="es-EC" sz="1200" b="1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EC" b="1"/>
          </a:p>
        </c:rich>
      </c:tx>
      <c:layout>
        <c:manualLayout>
          <c:xMode val="edge"/>
          <c:yMode val="edge"/>
          <c:x val="0.41587499787566512"/>
          <c:y val="3.2407286128072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FEBRERO'!$AM$35</c:f>
              <c:strCache>
                <c:ptCount val="1"/>
                <c:pt idx="0">
                  <c:v>plomo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FEBRERO'!$AN$34:$AX$34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FEBRERO'!$AN$35:$AX$35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B-40CD-BAFE-21FEAAC73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978032"/>
        <c:axId val="269978592"/>
      </c:barChart>
      <c:lineChart>
        <c:grouping val="standard"/>
        <c:varyColors val="0"/>
        <c:ser>
          <c:idx val="1"/>
          <c:order val="1"/>
          <c:tx>
            <c:strRef>
              <c:f>'DATOS FEBRERO'!$AM$36</c:f>
              <c:strCache>
                <c:ptCount val="1"/>
                <c:pt idx="0">
                  <c:v>limite tabla 2 (0,001mg/l)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FEBRERO'!$AN$34:$AX$34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FEBRERO'!$AN$36:$AX$36</c:f>
              <c:numCache>
                <c:formatCode>General</c:formatCode>
                <c:ptCount val="11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1E-3</c:v>
                </c:pt>
                <c:pt idx="4">
                  <c:v>1E-3</c:v>
                </c:pt>
                <c:pt idx="5">
                  <c:v>1E-3</c:v>
                </c:pt>
                <c:pt idx="6">
                  <c:v>1E-3</c:v>
                </c:pt>
                <c:pt idx="7">
                  <c:v>1E-3</c:v>
                </c:pt>
                <c:pt idx="8">
                  <c:v>1E-3</c:v>
                </c:pt>
                <c:pt idx="9">
                  <c:v>1E-3</c:v>
                </c:pt>
                <c:pt idx="10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B-40CD-BAFE-21FEAAC73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978032"/>
        <c:axId val="269978592"/>
      </c:lineChart>
      <c:catAx>
        <c:axId val="26997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9978592"/>
        <c:crosses val="autoZero"/>
        <c:auto val="1"/>
        <c:lblAlgn val="ctr"/>
        <c:lblOffset val="100"/>
        <c:noMultiLvlLbl val="0"/>
      </c:catAx>
      <c:valAx>
        <c:axId val="269978592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9978032"/>
        <c:crosses val="autoZero"/>
        <c:crossBetween val="between"/>
        <c:majorUnit val="1.0000000000000002E-2"/>
        <c:minorUnit val="1.0000000000000003E-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200" b="1"/>
              <a:t>Potencial</a:t>
            </a:r>
            <a:r>
              <a:rPr lang="es-EC" sz="1200" b="1" baseline="0"/>
              <a:t> de Hidrógeno pH</a:t>
            </a:r>
            <a:endParaRPr lang="es-EC" sz="1200" b="1"/>
          </a:p>
        </c:rich>
      </c:tx>
      <c:layout>
        <c:manualLayout>
          <c:xMode val="edge"/>
          <c:yMode val="edge"/>
          <c:x val="0.259680446194225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FEBRERO'!$R$10</c:f>
              <c:strCache>
                <c:ptCount val="1"/>
                <c:pt idx="0">
                  <c:v>pH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FEBRERO'!$S$9:$Z$9</c:f>
              <c:strCache>
                <c:ptCount val="8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RA5</c:v>
                </c:pt>
                <c:pt idx="4">
                  <c:v>RA5,1</c:v>
                </c:pt>
                <c:pt idx="5">
                  <c:v>RA6</c:v>
                </c:pt>
                <c:pt idx="6">
                  <c:v>RP1</c:v>
                </c:pt>
                <c:pt idx="7">
                  <c:v>RC1</c:v>
                </c:pt>
              </c:strCache>
            </c:strRef>
          </c:cat>
          <c:val>
            <c:numRef>
              <c:f>'DATOS FEBRERO'!$S$10:$Z$10</c:f>
              <c:numCache>
                <c:formatCode>General</c:formatCode>
                <c:ptCount val="8"/>
                <c:pt idx="0">
                  <c:v>7.5</c:v>
                </c:pt>
                <c:pt idx="1">
                  <c:v>8.3000000000000007</c:v>
                </c:pt>
                <c:pt idx="2">
                  <c:v>8.1999999999999993</c:v>
                </c:pt>
                <c:pt idx="3">
                  <c:v>8</c:v>
                </c:pt>
                <c:pt idx="4">
                  <c:v>8</c:v>
                </c:pt>
                <c:pt idx="5">
                  <c:v>8.1</c:v>
                </c:pt>
                <c:pt idx="6">
                  <c:v>8.3000000000000007</c:v>
                </c:pt>
                <c:pt idx="7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9-4DF1-AB7E-F9873933D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473936"/>
        <c:axId val="267474496"/>
      </c:barChart>
      <c:lineChart>
        <c:grouping val="standard"/>
        <c:varyColors val="0"/>
        <c:ser>
          <c:idx val="1"/>
          <c:order val="1"/>
          <c:tx>
            <c:strRef>
              <c:f>'DATOS FEBRERO'!$R$11</c:f>
              <c:strCache>
                <c:ptCount val="1"/>
                <c:pt idx="0">
                  <c:v>limite tabla 3 (6)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FEBRERO'!$S$9:$Z$9</c:f>
              <c:strCache>
                <c:ptCount val="8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RA5</c:v>
                </c:pt>
                <c:pt idx="4">
                  <c:v>RA5,1</c:v>
                </c:pt>
                <c:pt idx="5">
                  <c:v>RA6</c:v>
                </c:pt>
                <c:pt idx="6">
                  <c:v>RP1</c:v>
                </c:pt>
                <c:pt idx="7">
                  <c:v>RC1</c:v>
                </c:pt>
              </c:strCache>
            </c:strRef>
          </c:cat>
          <c:val>
            <c:numRef>
              <c:f>'DATOS FEBRERO'!$S$11:$Z$11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9-4DF1-AB7E-F9873933DE9A}"/>
            </c:ext>
          </c:extLst>
        </c:ser>
        <c:ser>
          <c:idx val="2"/>
          <c:order val="2"/>
          <c:tx>
            <c:strRef>
              <c:f>'DATOS FEBRERO'!$R$12</c:f>
              <c:strCache>
                <c:ptCount val="1"/>
                <c:pt idx="0">
                  <c:v>limite tabla 3 (9)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FEBRERO'!$S$9:$Z$9</c:f>
              <c:strCache>
                <c:ptCount val="8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RA5</c:v>
                </c:pt>
                <c:pt idx="4">
                  <c:v>RA5,1</c:v>
                </c:pt>
                <c:pt idx="5">
                  <c:v>RA6</c:v>
                </c:pt>
                <c:pt idx="6">
                  <c:v>RP1</c:v>
                </c:pt>
                <c:pt idx="7">
                  <c:v>RC1</c:v>
                </c:pt>
              </c:strCache>
            </c:strRef>
          </c:cat>
          <c:val>
            <c:numRef>
              <c:f>'DATOS FEBRERO'!$S$12:$Z$12</c:f>
              <c:numCache>
                <c:formatCode>General</c:formatCode>
                <c:ptCount val="8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49-4DF1-AB7E-F9873933D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473936"/>
        <c:axId val="267474496"/>
      </c:lineChart>
      <c:catAx>
        <c:axId val="26747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7474496"/>
        <c:crosses val="autoZero"/>
        <c:auto val="1"/>
        <c:lblAlgn val="ctr"/>
        <c:lblOffset val="100"/>
        <c:noMultiLvlLbl val="0"/>
      </c:catAx>
      <c:valAx>
        <c:axId val="26747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747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200" b="1"/>
              <a:t>Aceites y grasas mg/l</a:t>
            </a:r>
          </a:p>
          <a:p>
            <a:pPr algn="ctr" rtl="0">
              <a:defRPr sz="1200" b="1"/>
            </a:pPr>
            <a:endParaRPr lang="es-EC" sz="1200" b="1"/>
          </a:p>
        </c:rich>
      </c:tx>
      <c:layout>
        <c:manualLayout>
          <c:xMode val="edge"/>
          <c:yMode val="edge"/>
          <c:x val="0.41587499787566512"/>
          <c:y val="3.2407286128072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FEBRERO'!$AM$44</c:f>
              <c:strCache>
                <c:ptCount val="1"/>
                <c:pt idx="0">
                  <c:v>Aceites y grasas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FEBRERO'!$AN$43:$AX$43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FEBRERO'!$AN$44:$AX$44</c:f>
              <c:numCache>
                <c:formatCode>General</c:formatCode>
                <c:ptCount val="11"/>
                <c:pt idx="0">
                  <c:v>0</c:v>
                </c:pt>
                <c:pt idx="1">
                  <c:v>0.8</c:v>
                </c:pt>
                <c:pt idx="2">
                  <c:v>0.7</c:v>
                </c:pt>
                <c:pt idx="3">
                  <c:v>0.2</c:v>
                </c:pt>
                <c:pt idx="4">
                  <c:v>6.64</c:v>
                </c:pt>
                <c:pt idx="5">
                  <c:v>6.77</c:v>
                </c:pt>
                <c:pt idx="6">
                  <c:v>9.1300000000000008</c:v>
                </c:pt>
                <c:pt idx="7">
                  <c:v>3.18</c:v>
                </c:pt>
                <c:pt idx="8">
                  <c:v>1.86</c:v>
                </c:pt>
                <c:pt idx="9">
                  <c:v>0.39</c:v>
                </c:pt>
                <c:pt idx="1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0-4E8F-97FB-ABFE6DB9C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981952"/>
        <c:axId val="269982512"/>
      </c:barChart>
      <c:lineChart>
        <c:grouping val="standard"/>
        <c:varyColors val="0"/>
        <c:ser>
          <c:idx val="1"/>
          <c:order val="1"/>
          <c:tx>
            <c:strRef>
              <c:f>'DATOS FEBRERO'!$AM$45</c:f>
              <c:strCache>
                <c:ptCount val="1"/>
                <c:pt idx="0">
                  <c:v>limite tabla 2 (0,3 mg/l)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FEBRERO'!$AN$43:$AX$43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FEBRERO'!$AN$45:$AX$45</c:f>
              <c:numCache>
                <c:formatCode>General</c:formatCode>
                <c:ptCount val="11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0-4E8F-97FB-ABFE6DB9C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981952"/>
        <c:axId val="269982512"/>
      </c:lineChart>
      <c:catAx>
        <c:axId val="26998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9982512"/>
        <c:crosses val="autoZero"/>
        <c:auto val="1"/>
        <c:lblAlgn val="ctr"/>
        <c:lblOffset val="100"/>
        <c:noMultiLvlLbl val="0"/>
      </c:catAx>
      <c:valAx>
        <c:axId val="269982512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998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C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C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OXIGENO DE SATURACIÓN % </a:t>
            </a:r>
          </a:p>
        </c:rich>
      </c:tx>
      <c:layout>
        <c:manualLayout>
          <c:xMode val="edge"/>
          <c:yMode val="edge"/>
          <c:x val="0.23759718528909049"/>
          <c:y val="3.7736992434769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869494545680615E-2"/>
          <c:y val="0.21133163501621122"/>
          <c:w val="0.78312119313807371"/>
          <c:h val="0.494356322227374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'DATOS FEBRERO'!$AM$39</c:f>
              <c:strCache>
                <c:ptCount val="1"/>
                <c:pt idx="0">
                  <c:v>OD %</c:v>
                </c:pt>
              </c:strCache>
            </c:strRef>
          </c:tx>
          <c:invertIfNegative val="0"/>
          <c:cat>
            <c:strRef>
              <c:f>'DATOS FEBRERO'!$AN$38:$AX$38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FEBRERO'!$AN$39:$AX$39</c:f>
              <c:numCache>
                <c:formatCode>General</c:formatCode>
                <c:ptCount val="11"/>
                <c:pt idx="0">
                  <c:v>0</c:v>
                </c:pt>
                <c:pt idx="1">
                  <c:v>65.400000000000006</c:v>
                </c:pt>
                <c:pt idx="2">
                  <c:v>66.8</c:v>
                </c:pt>
                <c:pt idx="3">
                  <c:v>64.900000000000006</c:v>
                </c:pt>
                <c:pt idx="4">
                  <c:v>60.1</c:v>
                </c:pt>
                <c:pt idx="5">
                  <c:v>50.7</c:v>
                </c:pt>
                <c:pt idx="6">
                  <c:v>0.3</c:v>
                </c:pt>
                <c:pt idx="7">
                  <c:v>55.1</c:v>
                </c:pt>
                <c:pt idx="8">
                  <c:v>52.3</c:v>
                </c:pt>
                <c:pt idx="9">
                  <c:v>50.7</c:v>
                </c:pt>
                <c:pt idx="10">
                  <c:v>63.8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E-41E5-92EB-DAA5EF649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985872"/>
        <c:axId val="269986432"/>
      </c:barChart>
      <c:lineChart>
        <c:grouping val="standard"/>
        <c:varyColors val="0"/>
        <c:ser>
          <c:idx val="1"/>
          <c:order val="1"/>
          <c:tx>
            <c:strRef>
              <c:f>'DATOS FEBRERO'!$AM$40</c:f>
              <c:strCache>
                <c:ptCount val="1"/>
                <c:pt idx="0">
                  <c:v>limite tabla 2 (&gt; 80) 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'DATOS FEBRERO'!$AN$38:$AX$38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FEBRERO'!$AN$40:$AX$40</c:f>
              <c:numCache>
                <c:formatCode>General</c:formatCode>
                <c:ptCount val="11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E-41E5-92EB-DAA5EF649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985872"/>
        <c:axId val="269986432"/>
      </c:lineChart>
      <c:catAx>
        <c:axId val="2699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s-EC"/>
          </a:p>
        </c:txPr>
        <c:crossAx val="269986432"/>
        <c:crossesAt val="0"/>
        <c:auto val="1"/>
        <c:lblAlgn val="ctr"/>
        <c:lblOffset val="100"/>
        <c:noMultiLvlLbl val="0"/>
      </c:catAx>
      <c:valAx>
        <c:axId val="26998643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s-EC"/>
          </a:p>
        </c:txPr>
        <c:crossAx val="269985872"/>
        <c:crossesAt val="1"/>
        <c:crossBetween val="between"/>
        <c:majorUnit val="20"/>
      </c:valAx>
      <c:spPr>
        <a:noFill/>
        <a:effectLst>
          <a:outerShdw blurRad="50800" dist="50800" dir="5400000" algn="ctr" rotWithShape="0">
            <a:schemeClr val="bg1"/>
          </a:outerShdw>
        </a:effectLst>
      </c:spPr>
    </c:plotArea>
    <c:legend>
      <c:legendPos val="b"/>
      <c:layout>
        <c:manualLayout>
          <c:xMode val="edge"/>
          <c:yMode val="edge"/>
          <c:x val="0.15542694971194637"/>
          <c:y val="0.83169998171710702"/>
          <c:w val="0.62021956023228597"/>
          <c:h val="0.10726974013744466"/>
        </c:manualLayout>
      </c:layout>
      <c:overlay val="0"/>
      <c:spPr>
        <a:solidFill>
          <a:srgbClr val="FFFFFF"/>
        </a:solidFill>
        <a:ln w="3175">
          <a:solidFill>
            <a:schemeClr val="bg1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chemeClr val="bg2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C" sz="1200" b="1" baseline="0"/>
              <a:t>Detergentes </a:t>
            </a:r>
            <a:r>
              <a:rPr lang="es-EC" sz="1200" b="1" i="0" baseline="0">
                <a:effectLst/>
              </a:rPr>
              <a:t>mg/l</a:t>
            </a:r>
            <a:endParaRPr lang="es-EC" sz="1200" b="1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EC" b="1"/>
          </a:p>
        </c:rich>
      </c:tx>
      <c:layout>
        <c:manualLayout>
          <c:xMode val="edge"/>
          <c:yMode val="edge"/>
          <c:x val="0.41587499787566512"/>
          <c:y val="3.2407286128072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FEBRERO'!$AM$49</c:f>
              <c:strCache>
                <c:ptCount val="1"/>
                <c:pt idx="0">
                  <c:v>Detergentes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FEBRERO'!$AN$48:$AX$48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FEBRERO'!$AN$49:$AX$49</c:f>
              <c:numCache>
                <c:formatCode>General</c:formatCode>
                <c:ptCount val="11"/>
                <c:pt idx="0">
                  <c:v>0</c:v>
                </c:pt>
                <c:pt idx="1">
                  <c:v>0.8</c:v>
                </c:pt>
                <c:pt idx="2">
                  <c:v>0.3</c:v>
                </c:pt>
                <c:pt idx="3">
                  <c:v>0.2</c:v>
                </c:pt>
                <c:pt idx="4">
                  <c:v>6.64</c:v>
                </c:pt>
                <c:pt idx="5">
                  <c:v>0.3</c:v>
                </c:pt>
                <c:pt idx="6">
                  <c:v>0.4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9-49E4-BBCB-12EA29062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989792"/>
        <c:axId val="269990352"/>
      </c:barChart>
      <c:lineChart>
        <c:grouping val="standard"/>
        <c:varyColors val="0"/>
        <c:ser>
          <c:idx val="1"/>
          <c:order val="1"/>
          <c:tx>
            <c:strRef>
              <c:f>'DATOS FEBRERO'!$AM$50</c:f>
              <c:strCache>
                <c:ptCount val="1"/>
                <c:pt idx="0">
                  <c:v>limite tabla 2 (0,5 mg/l)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FEBRERO'!$AN$48:$AX$48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'DATOS FEBRERO'!$AN$50:$AX$50</c:f>
              <c:numCache>
                <c:formatCode>General</c:formatCode>
                <c:ptCount val="1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9-49E4-BBCB-12EA29062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989792"/>
        <c:axId val="269990352"/>
      </c:lineChart>
      <c:catAx>
        <c:axId val="26998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9990352"/>
        <c:crosses val="autoZero"/>
        <c:auto val="1"/>
        <c:lblAlgn val="ctr"/>
        <c:lblOffset val="100"/>
        <c:noMultiLvlLbl val="0"/>
      </c:catAx>
      <c:valAx>
        <c:axId val="26999035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998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C" sz="1200">
                <a:effectLst/>
              </a:rPr>
              <a:t>Coliformes</a:t>
            </a:r>
            <a:r>
              <a:rPr lang="es-EC" sz="1200" baseline="0">
                <a:effectLst/>
              </a:rPr>
              <a:t> Totales</a:t>
            </a:r>
            <a:endParaRPr lang="es-EC" sz="12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EC"/>
          </a:p>
        </c:rich>
      </c:tx>
      <c:layout>
        <c:manualLayout>
          <c:xMode val="edge"/>
          <c:yMode val="edge"/>
          <c:x val="0.31363858758118313"/>
          <c:y val="1.5688462139724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FEBRERO'!$AH$23</c:f>
              <c:strCache>
                <c:ptCount val="1"/>
                <c:pt idx="0">
                  <c:v>Coliformes Totales NMP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FEBRERO'!$AI$22:$AJ$22</c:f>
              <c:strCache>
                <c:ptCount val="2"/>
                <c:pt idx="0">
                  <c:v>RA3</c:v>
                </c:pt>
                <c:pt idx="1">
                  <c:v>RA7</c:v>
                </c:pt>
              </c:strCache>
            </c:strRef>
          </c:cat>
          <c:val>
            <c:numRef>
              <c:f>'DATOS FEBRERO'!$AI$23:$AJ$23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5-4518-BDC3-AAA0F4D7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0166400"/>
        <c:axId val="270166960"/>
      </c:barChart>
      <c:lineChart>
        <c:grouping val="standard"/>
        <c:varyColors val="0"/>
        <c:ser>
          <c:idx val="1"/>
          <c:order val="1"/>
          <c:tx>
            <c:strRef>
              <c:f>'DATOS FEBRERO'!$AH$24</c:f>
              <c:strCache>
                <c:ptCount val="1"/>
                <c:pt idx="0">
                  <c:v>limite tabla 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EF5-4518-BDC3-AAA0F4D7AF39}"/>
              </c:ext>
            </c:extLst>
          </c:dPt>
          <c:cat>
            <c:strRef>
              <c:f>'DATOS FEBRERO'!$AI$22:$AJ$22</c:f>
              <c:strCache>
                <c:ptCount val="2"/>
                <c:pt idx="0">
                  <c:v>RA3</c:v>
                </c:pt>
                <c:pt idx="1">
                  <c:v>RA7</c:v>
                </c:pt>
              </c:strCache>
            </c:strRef>
          </c:cat>
          <c:val>
            <c:numRef>
              <c:f>'DATOS FEBRERO'!$AI$24:$AJ$24</c:f>
              <c:numCache>
                <c:formatCode>General</c:formatCode>
                <c:ptCount val="2"/>
                <c:pt idx="0">
                  <c:v>2000</c:v>
                </c:pt>
                <c:pt idx="1">
                  <c:v>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F5-4518-BDC3-AAA0F4D7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166400"/>
        <c:axId val="270166960"/>
      </c:lineChart>
      <c:catAx>
        <c:axId val="27016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70166960"/>
        <c:crosses val="autoZero"/>
        <c:auto val="1"/>
        <c:lblAlgn val="ctr"/>
        <c:lblOffset val="100"/>
        <c:noMultiLvlLbl val="0"/>
      </c:catAx>
      <c:valAx>
        <c:axId val="270166960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70166400"/>
        <c:crosses val="autoZero"/>
        <c:crossBetween val="between"/>
        <c:majorUnit val="200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200" b="1"/>
              <a:t>Relación</a:t>
            </a:r>
            <a:r>
              <a:rPr lang="es-EC" sz="1200" b="1" baseline="0"/>
              <a:t> DQO-DBO5</a:t>
            </a:r>
            <a:endParaRPr lang="es-EC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'DQO-DBO5'!$A$4</c:f>
              <c:strCache>
                <c:ptCount val="1"/>
                <c:pt idx="0">
                  <c:v>DQO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'DQO-DBO5'!$B$3:$L$3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 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'DQO-DBO5'!$B$4:$L$4</c:f>
              <c:numCache>
                <c:formatCode>General</c:formatCode>
                <c:ptCount val="11"/>
                <c:pt idx="0">
                  <c:v>0</c:v>
                </c:pt>
                <c:pt idx="1">
                  <c:v>40</c:v>
                </c:pt>
                <c:pt idx="2">
                  <c:v>40</c:v>
                </c:pt>
                <c:pt idx="3">
                  <c:v>107</c:v>
                </c:pt>
                <c:pt idx="5">
                  <c:v>40</c:v>
                </c:pt>
                <c:pt idx="6">
                  <c:v>40</c:v>
                </c:pt>
                <c:pt idx="8">
                  <c:v>67</c:v>
                </c:pt>
                <c:pt idx="9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3-4BAF-9896-F501A4B8FCC4}"/>
            </c:ext>
          </c:extLst>
        </c:ser>
        <c:ser>
          <c:idx val="1"/>
          <c:order val="1"/>
          <c:tx>
            <c:strRef>
              <c:f>'DQO-DBO5'!$A$5</c:f>
              <c:strCache>
                <c:ptCount val="1"/>
                <c:pt idx="0">
                  <c:v>DBO5 (mg/l)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'DQO-DBO5'!$B$3:$L$3</c:f>
              <c:strCache>
                <c:ptCount val="11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RA3</c:v>
                </c:pt>
                <c:pt idx="4">
                  <c:v>RA4</c:v>
                </c:pt>
                <c:pt idx="5">
                  <c:v>RA5 </c:v>
                </c:pt>
                <c:pt idx="6">
                  <c:v>RA5,1</c:v>
                </c:pt>
                <c:pt idx="7">
                  <c:v>RA6</c:v>
                </c:pt>
                <c:pt idx="8">
                  <c:v>RP1</c:v>
                </c:pt>
                <c:pt idx="9">
                  <c:v>RC1</c:v>
                </c:pt>
                <c:pt idx="10">
                  <c:v>RA7</c:v>
                </c:pt>
              </c:strCache>
            </c:strRef>
          </c:cat>
          <c:val>
            <c:numRef>
              <c:f>'DQO-DBO5'!$B$5:$L$5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17</c:v>
                </c:pt>
                <c:pt idx="3">
                  <c:v>53.5</c:v>
                </c:pt>
                <c:pt idx="5">
                  <c:v>15</c:v>
                </c:pt>
                <c:pt idx="6">
                  <c:v>14.5</c:v>
                </c:pt>
                <c:pt idx="8">
                  <c:v>33.5</c:v>
                </c:pt>
                <c:pt idx="9">
                  <c:v>89.5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3-4BAF-9896-F501A4B8F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0170320"/>
        <c:axId val="270170880"/>
      </c:barChart>
      <c:catAx>
        <c:axId val="27017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70170880"/>
        <c:crosses val="autoZero"/>
        <c:auto val="1"/>
        <c:lblAlgn val="ctr"/>
        <c:lblOffset val="100"/>
        <c:noMultiLvlLbl val="0"/>
      </c:catAx>
      <c:valAx>
        <c:axId val="27017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7017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200" b="1"/>
              <a:t>Relación</a:t>
            </a:r>
            <a:r>
              <a:rPr lang="es-EC" sz="1200" b="1" baseline="0"/>
              <a:t> DQO-DBO5</a:t>
            </a:r>
          </a:p>
          <a:p>
            <a:pPr>
              <a:defRPr sz="1200"/>
            </a:pPr>
            <a:r>
              <a:rPr lang="es-EC" sz="1200" b="1" baseline="0"/>
              <a:t> entre RA5 Y RA5,1</a:t>
            </a:r>
            <a:endParaRPr lang="es-EC" sz="1200" b="1"/>
          </a:p>
        </c:rich>
      </c:tx>
      <c:layout>
        <c:manualLayout>
          <c:xMode val="edge"/>
          <c:yMode val="edge"/>
          <c:x val="0.3257430008748906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7.0914260717410318E-2"/>
          <c:y val="0.15782407407407409"/>
          <c:w val="0.89019685039370078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'DQO-DBO5'!$A$4</c:f>
              <c:strCache>
                <c:ptCount val="1"/>
                <c:pt idx="0">
                  <c:v>DQO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'DQO-DBO5'!$G$3:$H$3</c:f>
              <c:strCache>
                <c:ptCount val="2"/>
                <c:pt idx="0">
                  <c:v>RA5 </c:v>
                </c:pt>
                <c:pt idx="1">
                  <c:v>RA5,1</c:v>
                </c:pt>
              </c:strCache>
            </c:strRef>
          </c:cat>
          <c:val>
            <c:numRef>
              <c:f>'DQO-DBO5'!$G$4:$H$4</c:f>
              <c:numCache>
                <c:formatCode>General</c:formatCode>
                <c:ptCount val="2"/>
                <c:pt idx="0">
                  <c:v>40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7-4AE2-8F58-49116C48BB20}"/>
            </c:ext>
          </c:extLst>
        </c:ser>
        <c:ser>
          <c:idx val="1"/>
          <c:order val="1"/>
          <c:tx>
            <c:strRef>
              <c:f>'DQO-DBO5'!$A$5</c:f>
              <c:strCache>
                <c:ptCount val="1"/>
                <c:pt idx="0">
                  <c:v>DBO5 (mg/l)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'DQO-DBO5'!$G$3:$H$3</c:f>
              <c:strCache>
                <c:ptCount val="2"/>
                <c:pt idx="0">
                  <c:v>RA5 </c:v>
                </c:pt>
                <c:pt idx="1">
                  <c:v>RA5,1</c:v>
                </c:pt>
              </c:strCache>
            </c:strRef>
          </c:cat>
          <c:val>
            <c:numRef>
              <c:f>'DQO-DBO5'!$G$5:$H$5</c:f>
              <c:numCache>
                <c:formatCode>General</c:formatCode>
                <c:ptCount val="2"/>
                <c:pt idx="0">
                  <c:v>15</c:v>
                </c:pt>
                <c:pt idx="1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7-4AE2-8F58-49116C48B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0174240"/>
        <c:axId val="270174800"/>
      </c:barChart>
      <c:catAx>
        <c:axId val="27017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70174800"/>
        <c:crosses val="autoZero"/>
        <c:auto val="1"/>
        <c:lblAlgn val="ctr"/>
        <c:lblOffset val="100"/>
        <c:noMultiLvlLbl val="0"/>
      </c:catAx>
      <c:valAx>
        <c:axId val="27017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7017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C" sz="1200" b="1"/>
              <a:t>Sulfatos </a:t>
            </a:r>
            <a:r>
              <a:rPr lang="es-EC" sz="1200" b="1" i="0" baseline="0">
                <a:effectLst/>
              </a:rPr>
              <a:t>mg/l</a:t>
            </a:r>
            <a:endParaRPr lang="es-EC" sz="1200" b="1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EC" b="1"/>
          </a:p>
        </c:rich>
      </c:tx>
      <c:layout>
        <c:manualLayout>
          <c:xMode val="edge"/>
          <c:yMode val="edge"/>
          <c:x val="0.41587499787566512"/>
          <c:y val="3.2407286128072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FEBRERO'!$R$18</c:f>
              <c:strCache>
                <c:ptCount val="1"/>
                <c:pt idx="0">
                  <c:v>SULFATOS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FEBRERO'!$S$17:$Z$17</c:f>
              <c:strCache>
                <c:ptCount val="8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RA5</c:v>
                </c:pt>
                <c:pt idx="4">
                  <c:v>RA5,1</c:v>
                </c:pt>
                <c:pt idx="5">
                  <c:v>RA6</c:v>
                </c:pt>
                <c:pt idx="6">
                  <c:v>RP1</c:v>
                </c:pt>
                <c:pt idx="7">
                  <c:v>RC1</c:v>
                </c:pt>
              </c:strCache>
            </c:strRef>
          </c:cat>
          <c:val>
            <c:numRef>
              <c:f>'DATOS FEBRERO'!$S$18:$Z$18</c:f>
              <c:numCache>
                <c:formatCode>General</c:formatCode>
                <c:ptCount val="8"/>
                <c:pt idx="0">
                  <c:v>0</c:v>
                </c:pt>
                <c:pt idx="1">
                  <c:v>13.6</c:v>
                </c:pt>
                <c:pt idx="2">
                  <c:v>14.4</c:v>
                </c:pt>
                <c:pt idx="3">
                  <c:v>30.8</c:v>
                </c:pt>
                <c:pt idx="4">
                  <c:v>38</c:v>
                </c:pt>
                <c:pt idx="5">
                  <c:v>54.2</c:v>
                </c:pt>
                <c:pt idx="6">
                  <c:v>53.6</c:v>
                </c:pt>
                <c:pt idx="7">
                  <c:v>65.5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2-4B38-B026-D5823B96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477856"/>
        <c:axId val="267478416"/>
      </c:barChart>
      <c:lineChart>
        <c:grouping val="standard"/>
        <c:varyColors val="0"/>
        <c:ser>
          <c:idx val="1"/>
          <c:order val="1"/>
          <c:tx>
            <c:strRef>
              <c:f>'DATOS FEBRERO'!$R$19</c:f>
              <c:strCache>
                <c:ptCount val="1"/>
                <c:pt idx="0">
                  <c:v>limite tabla 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FEBRERO'!$S$17:$Z$17</c:f>
              <c:strCache>
                <c:ptCount val="8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RA5</c:v>
                </c:pt>
                <c:pt idx="4">
                  <c:v>RA5,1</c:v>
                </c:pt>
                <c:pt idx="5">
                  <c:v>RA6</c:v>
                </c:pt>
                <c:pt idx="6">
                  <c:v>RP1</c:v>
                </c:pt>
                <c:pt idx="7">
                  <c:v>RC1</c:v>
                </c:pt>
              </c:strCache>
            </c:strRef>
          </c:cat>
          <c:val>
            <c:numRef>
              <c:f>'DATOS FEBRERO'!$S$19:$Z$19</c:f>
              <c:numCache>
                <c:formatCode>General</c:formatCode>
                <c:ptCount val="8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2-4B38-B026-D5823B96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477856"/>
        <c:axId val="267478416"/>
      </c:lineChart>
      <c:catAx>
        <c:axId val="26747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7478416"/>
        <c:crosses val="autoZero"/>
        <c:auto val="1"/>
        <c:lblAlgn val="ctr"/>
        <c:lblOffset val="100"/>
        <c:noMultiLvlLbl val="0"/>
      </c:catAx>
      <c:valAx>
        <c:axId val="26747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747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C" sz="1200" b="1"/>
              <a:t>Cromo</a:t>
            </a:r>
            <a:r>
              <a:rPr lang="es-EC" sz="1200" b="1" baseline="0"/>
              <a:t> Hexavalente </a:t>
            </a:r>
            <a:r>
              <a:rPr lang="es-EC" sz="1200" b="1" i="0" baseline="0">
                <a:effectLst/>
              </a:rPr>
              <a:t>mg/l</a:t>
            </a:r>
            <a:endParaRPr lang="es-EC" sz="1200" b="1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EC" sz="1200" b="1"/>
          </a:p>
        </c:rich>
      </c:tx>
      <c:layout>
        <c:manualLayout>
          <c:xMode val="edge"/>
          <c:yMode val="edge"/>
          <c:x val="0.27955978414968913"/>
          <c:y val="3.75256472207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FEBRERO'!$R$23</c:f>
              <c:strCache>
                <c:ptCount val="1"/>
                <c:pt idx="0">
                  <c:v>Cromo hexavalente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FEBRERO'!$S$22:$Z$22</c:f>
              <c:strCache>
                <c:ptCount val="8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RA5</c:v>
                </c:pt>
                <c:pt idx="4">
                  <c:v>RA5,1</c:v>
                </c:pt>
                <c:pt idx="5">
                  <c:v>RA6</c:v>
                </c:pt>
                <c:pt idx="6">
                  <c:v>RP1</c:v>
                </c:pt>
                <c:pt idx="7">
                  <c:v>RC1</c:v>
                </c:pt>
              </c:strCache>
            </c:strRef>
          </c:cat>
          <c:val>
            <c:numRef>
              <c:f>'DATOS FEBRERO'!$S$23:$Z$23</c:f>
              <c:numCache>
                <c:formatCode>General</c:formatCode>
                <c:ptCount val="8"/>
                <c:pt idx="0">
                  <c:v>0.02</c:v>
                </c:pt>
                <c:pt idx="1">
                  <c:v>0.02</c:v>
                </c:pt>
                <c:pt idx="2">
                  <c:v>0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B-48ED-98A8-9BA7AF025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481776"/>
        <c:axId val="267482336"/>
      </c:barChart>
      <c:lineChart>
        <c:grouping val="standard"/>
        <c:varyColors val="0"/>
        <c:ser>
          <c:idx val="1"/>
          <c:order val="1"/>
          <c:tx>
            <c:strRef>
              <c:f>'DATOS FEBRERO'!$R$24</c:f>
              <c:strCache>
                <c:ptCount val="1"/>
                <c:pt idx="0">
                  <c:v>limite tabla 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FEBRERO'!$S$22:$Z$22</c:f>
              <c:strCache>
                <c:ptCount val="8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RA5</c:v>
                </c:pt>
                <c:pt idx="4">
                  <c:v>RA5,1</c:v>
                </c:pt>
                <c:pt idx="5">
                  <c:v>RA6</c:v>
                </c:pt>
                <c:pt idx="6">
                  <c:v>RP1</c:v>
                </c:pt>
                <c:pt idx="7">
                  <c:v>RC1</c:v>
                </c:pt>
              </c:strCache>
            </c:strRef>
          </c:cat>
          <c:val>
            <c:numRef>
              <c:f>'DATOS FEBRERO'!$S$24:$Z$24</c:f>
              <c:numCache>
                <c:formatCode>General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B-48ED-98A8-9BA7AF025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481776"/>
        <c:axId val="267482336"/>
      </c:lineChart>
      <c:catAx>
        <c:axId val="26748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7482336"/>
        <c:crosses val="autoZero"/>
        <c:auto val="1"/>
        <c:lblAlgn val="ctr"/>
        <c:lblOffset val="100"/>
        <c:noMultiLvlLbl val="0"/>
      </c:catAx>
      <c:valAx>
        <c:axId val="26748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748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200" b="1"/>
              <a:t>Cobre mg/l</a:t>
            </a:r>
          </a:p>
        </c:rich>
      </c:tx>
      <c:layout>
        <c:manualLayout>
          <c:xMode val="edge"/>
          <c:yMode val="edge"/>
          <c:x val="0.37611639387225548"/>
          <c:y val="3.2407286128072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FEBRERO'!$R$29</c:f>
              <c:strCache>
                <c:ptCount val="1"/>
                <c:pt idx="0">
                  <c:v>Cobre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FEBRERO'!$S$28:$Z$28</c:f>
              <c:strCache>
                <c:ptCount val="8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RA5</c:v>
                </c:pt>
                <c:pt idx="4">
                  <c:v>RA5,1</c:v>
                </c:pt>
                <c:pt idx="5">
                  <c:v>RA6</c:v>
                </c:pt>
                <c:pt idx="6">
                  <c:v>RP1</c:v>
                </c:pt>
                <c:pt idx="7">
                  <c:v>RC1</c:v>
                </c:pt>
              </c:strCache>
            </c:strRef>
          </c:cat>
          <c:val>
            <c:numRef>
              <c:f>'DATOS FEBRERO'!$S$29:$Z$29</c:f>
              <c:numCache>
                <c:formatCode>General</c:formatCode>
                <c:ptCount val="8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0.02</c:v>
                </c:pt>
                <c:pt idx="4">
                  <c:v>0.02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BE-411C-9294-66DAADE45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485696"/>
        <c:axId val="267486256"/>
      </c:barChart>
      <c:lineChart>
        <c:grouping val="standard"/>
        <c:varyColors val="0"/>
        <c:ser>
          <c:idx val="1"/>
          <c:order val="1"/>
          <c:tx>
            <c:strRef>
              <c:f>'DATOS FEBRERO'!$R$30</c:f>
              <c:strCache>
                <c:ptCount val="1"/>
                <c:pt idx="0">
                  <c:v>limite tabla 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FEBRERO'!$S$28:$Z$28</c:f>
              <c:strCache>
                <c:ptCount val="8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RA5</c:v>
                </c:pt>
                <c:pt idx="4">
                  <c:v>RA5,1</c:v>
                </c:pt>
                <c:pt idx="5">
                  <c:v>RA6</c:v>
                </c:pt>
                <c:pt idx="6">
                  <c:v>RP1</c:v>
                </c:pt>
                <c:pt idx="7">
                  <c:v>RC1</c:v>
                </c:pt>
              </c:strCache>
            </c:strRef>
          </c:cat>
          <c:val>
            <c:numRef>
              <c:f>'DATOS FEBRERO'!$S$30:$Z$30</c:f>
              <c:numCache>
                <c:formatCode>General</c:formatCode>
                <c:ptCount val="8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E-411C-9294-66DAADE45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485696"/>
        <c:axId val="267486256"/>
      </c:lineChart>
      <c:catAx>
        <c:axId val="26748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7486256"/>
        <c:crosses val="autoZero"/>
        <c:auto val="1"/>
        <c:lblAlgn val="ctr"/>
        <c:lblOffset val="100"/>
        <c:noMultiLvlLbl val="0"/>
      </c:catAx>
      <c:valAx>
        <c:axId val="26748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748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200" b="1"/>
              <a:t>Hierro</a:t>
            </a:r>
          </a:p>
        </c:rich>
      </c:tx>
      <c:layout>
        <c:manualLayout>
          <c:xMode val="edge"/>
          <c:yMode val="edge"/>
          <c:x val="0.37611639387225548"/>
          <c:y val="3.2407286128072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FEBRERO'!$R$34</c:f>
              <c:strCache>
                <c:ptCount val="1"/>
                <c:pt idx="0">
                  <c:v>Hierro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FEBRERO'!$S$33:$Z$33</c:f>
              <c:strCache>
                <c:ptCount val="8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RA5</c:v>
                </c:pt>
                <c:pt idx="4">
                  <c:v>RA5,1</c:v>
                </c:pt>
                <c:pt idx="5">
                  <c:v>RA6</c:v>
                </c:pt>
                <c:pt idx="6">
                  <c:v>RP1</c:v>
                </c:pt>
                <c:pt idx="7">
                  <c:v>RC1</c:v>
                </c:pt>
              </c:strCache>
            </c:strRef>
          </c:cat>
          <c:val>
            <c:numRef>
              <c:f>'DATOS FEBRERO'!$S$34:$Z$34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8-4889-BA29-8411FBA34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8333584"/>
        <c:axId val="268334144"/>
      </c:barChart>
      <c:lineChart>
        <c:grouping val="standard"/>
        <c:varyColors val="0"/>
        <c:ser>
          <c:idx val="1"/>
          <c:order val="1"/>
          <c:tx>
            <c:strRef>
              <c:f>'DATOS FEBRERO'!$R$35</c:f>
              <c:strCache>
                <c:ptCount val="1"/>
                <c:pt idx="0">
                  <c:v>limite tabla 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FEBRERO'!$S$33:$Z$33</c:f>
              <c:strCache>
                <c:ptCount val="8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RA5</c:v>
                </c:pt>
                <c:pt idx="4">
                  <c:v>RA5,1</c:v>
                </c:pt>
                <c:pt idx="5">
                  <c:v>RA6</c:v>
                </c:pt>
                <c:pt idx="6">
                  <c:v>RP1</c:v>
                </c:pt>
                <c:pt idx="7">
                  <c:v>RC1</c:v>
                </c:pt>
              </c:strCache>
            </c:strRef>
          </c:cat>
          <c:val>
            <c:numRef>
              <c:f>'DATOS FEBRERO'!$S$35:$Z$35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8-4889-BA29-8411FBA34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333584"/>
        <c:axId val="268334144"/>
      </c:lineChart>
      <c:catAx>
        <c:axId val="26833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8334144"/>
        <c:crosses val="autoZero"/>
        <c:auto val="1"/>
        <c:lblAlgn val="ctr"/>
        <c:lblOffset val="100"/>
        <c:noMultiLvlLbl val="0"/>
      </c:catAx>
      <c:valAx>
        <c:axId val="26833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8333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200" b="1"/>
              <a:t>Plomo</a:t>
            </a:r>
          </a:p>
        </c:rich>
      </c:tx>
      <c:layout>
        <c:manualLayout>
          <c:xMode val="edge"/>
          <c:yMode val="edge"/>
          <c:x val="0.37611639387225548"/>
          <c:y val="3.2407286128072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FEBRERO'!$R$39</c:f>
              <c:strCache>
                <c:ptCount val="1"/>
                <c:pt idx="0">
                  <c:v>plomo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FEBRERO'!$S$38:$Z$38</c:f>
              <c:strCache>
                <c:ptCount val="8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RA5</c:v>
                </c:pt>
                <c:pt idx="4">
                  <c:v>RA5,1</c:v>
                </c:pt>
                <c:pt idx="5">
                  <c:v>RA6</c:v>
                </c:pt>
                <c:pt idx="6">
                  <c:v>RP1</c:v>
                </c:pt>
                <c:pt idx="7">
                  <c:v>RC1</c:v>
                </c:pt>
              </c:strCache>
            </c:strRef>
          </c:cat>
          <c:val>
            <c:numRef>
              <c:f>'DATOS FEBRERO'!$S$39:$Z$39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77D-A4EF-061DB0A03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8337504"/>
        <c:axId val="268338064"/>
      </c:barChart>
      <c:lineChart>
        <c:grouping val="standard"/>
        <c:varyColors val="0"/>
        <c:ser>
          <c:idx val="1"/>
          <c:order val="1"/>
          <c:tx>
            <c:strRef>
              <c:f>'DATOS FEBRERO'!$R$40</c:f>
              <c:strCache>
                <c:ptCount val="1"/>
                <c:pt idx="0">
                  <c:v>limite tabla 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FEBRERO'!$S$38:$Z$38</c:f>
              <c:strCache>
                <c:ptCount val="8"/>
                <c:pt idx="0">
                  <c:v>RA1</c:v>
                </c:pt>
                <c:pt idx="1">
                  <c:v>RA2</c:v>
                </c:pt>
                <c:pt idx="2">
                  <c:v>RA2,1</c:v>
                </c:pt>
                <c:pt idx="3">
                  <c:v>RA5</c:v>
                </c:pt>
                <c:pt idx="4">
                  <c:v>RA5,1</c:v>
                </c:pt>
                <c:pt idx="5">
                  <c:v>RA6</c:v>
                </c:pt>
                <c:pt idx="6">
                  <c:v>RP1</c:v>
                </c:pt>
                <c:pt idx="7">
                  <c:v>RC1</c:v>
                </c:pt>
              </c:strCache>
            </c:strRef>
          </c:cat>
          <c:val>
            <c:numRef>
              <c:f>'DATOS FEBRERO'!$S$40:$Z$40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A-477D-A4EF-061DB0A03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337504"/>
        <c:axId val="268338064"/>
      </c:lineChart>
      <c:catAx>
        <c:axId val="26833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8338064"/>
        <c:crosses val="autoZero"/>
        <c:auto val="1"/>
        <c:lblAlgn val="ctr"/>
        <c:lblOffset val="100"/>
        <c:noMultiLvlLbl val="0"/>
      </c:catAx>
      <c:valAx>
        <c:axId val="26833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833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Aceites</a:t>
            </a:r>
            <a:r>
              <a:rPr lang="es-EC" baseline="0"/>
              <a:t> y grasa mg/l</a:t>
            </a:r>
            <a:endParaRPr lang="es-EC"/>
          </a:p>
        </c:rich>
      </c:tx>
      <c:layout>
        <c:manualLayout>
          <c:xMode val="edge"/>
          <c:yMode val="edge"/>
          <c:x val="0.259680446194225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FEBRERO'!$AD$6</c:f>
              <c:strCache>
                <c:ptCount val="1"/>
                <c:pt idx="0">
                  <c:v>limite tabla 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FEBRERO'!$AE$4:$AE$5</c:f>
              <c:strCache>
                <c:ptCount val="2"/>
                <c:pt idx="0">
                  <c:v>RA4</c:v>
                </c:pt>
                <c:pt idx="1">
                  <c:v>presencia</c:v>
                </c:pt>
              </c:strCache>
            </c:strRef>
          </c:cat>
          <c:val>
            <c:numRef>
              <c:f>'DATOS FEBRERO'!$AE$6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3-40DA-A82E-72BAA4A12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8340864"/>
        <c:axId val="268341424"/>
      </c:barChart>
      <c:catAx>
        <c:axId val="2683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8341424"/>
        <c:crosses val="autoZero"/>
        <c:auto val="1"/>
        <c:lblAlgn val="ctr"/>
        <c:lblOffset val="100"/>
        <c:noMultiLvlLbl val="0"/>
      </c:catAx>
      <c:valAx>
        <c:axId val="26834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834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C" sz="1200">
                <a:effectLst/>
              </a:rPr>
              <a:t>Oxigeno</a:t>
            </a:r>
            <a:r>
              <a:rPr lang="es-EC" sz="1200" baseline="0">
                <a:effectLst/>
              </a:rPr>
              <a:t> Disuelto</a:t>
            </a:r>
            <a:endParaRPr lang="es-EC" sz="12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EC"/>
          </a:p>
        </c:rich>
      </c:tx>
      <c:layout>
        <c:manualLayout>
          <c:xMode val="edge"/>
          <c:yMode val="edge"/>
          <c:x val="0.41587499787566512"/>
          <c:y val="3.2407286128072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'DATOS FEBRERO'!$AD$18</c:f>
              <c:strCache>
                <c:ptCount val="1"/>
                <c:pt idx="0">
                  <c:v>Oxigeno disuelto%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'DATOS FEBRERO'!$AE$17</c:f>
              <c:strCache>
                <c:ptCount val="1"/>
                <c:pt idx="0">
                  <c:v>RA4</c:v>
                </c:pt>
              </c:strCache>
            </c:strRef>
          </c:cat>
          <c:val>
            <c:numRef>
              <c:f>'DATOS FEBRERO'!$AE$18</c:f>
              <c:numCache>
                <c:formatCode>General</c:formatCode>
                <c:ptCount val="1"/>
                <c:pt idx="0">
                  <c:v>60.1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1-49D0-B26B-4EE939624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68344224"/>
        <c:axId val="268344784"/>
      </c:barChart>
      <c:lineChart>
        <c:grouping val="percentStacked"/>
        <c:varyColors val="0"/>
        <c:ser>
          <c:idx val="1"/>
          <c:order val="1"/>
          <c:tx>
            <c:strRef>
              <c:f>'DATOS FEBRERO'!$AD$19</c:f>
              <c:strCache>
                <c:ptCount val="1"/>
                <c:pt idx="0">
                  <c:v>limite tabla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'DATOS FEBRERO'!$AE$17</c:f>
              <c:strCache>
                <c:ptCount val="1"/>
                <c:pt idx="0">
                  <c:v>RA4</c:v>
                </c:pt>
              </c:strCache>
            </c:strRef>
          </c:cat>
          <c:val>
            <c:numRef>
              <c:f>'DATOS FEBRERO'!$AE$19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1-49D0-B26B-4EE939624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344224"/>
        <c:axId val="268344784"/>
      </c:lineChart>
      <c:catAx>
        <c:axId val="26834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8344784"/>
        <c:crosses val="autoZero"/>
        <c:auto val="1"/>
        <c:lblAlgn val="ctr"/>
        <c:lblOffset val="100"/>
        <c:noMultiLvlLbl val="0"/>
      </c:catAx>
      <c:valAx>
        <c:axId val="26834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6834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3" Type="http://schemas.openxmlformats.org/officeDocument/2006/relationships/chart" Target="../charts/chart4.xml"/><Relationship Id="rId21" Type="http://schemas.openxmlformats.org/officeDocument/2006/relationships/chart" Target="../charts/chart22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8</xdr:row>
      <xdr:rowOff>52387</xdr:rowOff>
    </xdr:from>
    <xdr:to>
      <xdr:col>11</xdr:col>
      <xdr:colOff>457200</xdr:colOff>
      <xdr:row>22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5</xdr:col>
      <xdr:colOff>661988</xdr:colOff>
      <xdr:row>31</xdr:row>
      <xdr:rowOff>4763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5</xdr:col>
      <xdr:colOff>661988</xdr:colOff>
      <xdr:row>47</xdr:row>
      <xdr:rowOff>4763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5</xdr:col>
      <xdr:colOff>661988</xdr:colOff>
      <xdr:row>62</xdr:row>
      <xdr:rowOff>4763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5</xdr:col>
      <xdr:colOff>661988</xdr:colOff>
      <xdr:row>78</xdr:row>
      <xdr:rowOff>4763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5</xdr:col>
      <xdr:colOff>661988</xdr:colOff>
      <xdr:row>94</xdr:row>
      <xdr:rowOff>4763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5</xdr:col>
      <xdr:colOff>661988</xdr:colOff>
      <xdr:row>110</xdr:row>
      <xdr:rowOff>4763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19050</xdr:colOff>
      <xdr:row>3</xdr:row>
      <xdr:rowOff>19050</xdr:rowOff>
    </xdr:from>
    <xdr:to>
      <xdr:col>12</xdr:col>
      <xdr:colOff>742950</xdr:colOff>
      <xdr:row>13</xdr:row>
      <xdr:rowOff>171449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34</xdr:row>
      <xdr:rowOff>1</xdr:rowOff>
    </xdr:from>
    <xdr:to>
      <xdr:col>13</xdr:col>
      <xdr:colOff>28575</xdr:colOff>
      <xdr:row>44</xdr:row>
      <xdr:rowOff>171451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180975</xdr:colOff>
      <xdr:row>4</xdr:row>
      <xdr:rowOff>47625</xdr:rowOff>
    </xdr:from>
    <xdr:to>
      <xdr:col>21</xdr:col>
      <xdr:colOff>80963</xdr:colOff>
      <xdr:row>17</xdr:row>
      <xdr:rowOff>52388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638176</xdr:colOff>
      <xdr:row>18</xdr:row>
      <xdr:rowOff>123825</xdr:rowOff>
    </xdr:from>
    <xdr:to>
      <xdr:col>19</xdr:col>
      <xdr:colOff>752475</xdr:colOff>
      <xdr:row>31</xdr:row>
      <xdr:rowOff>57150</xdr:rowOff>
    </xdr:to>
    <xdr:graphicFrame macro="">
      <xdr:nvGraphicFramePr>
        <xdr:cNvPr id="15" name="Gráfico 6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133350</xdr:colOff>
      <xdr:row>15</xdr:row>
      <xdr:rowOff>85725</xdr:rowOff>
    </xdr:from>
    <xdr:to>
      <xdr:col>13</xdr:col>
      <xdr:colOff>33338</xdr:colOff>
      <xdr:row>28</xdr:row>
      <xdr:rowOff>90488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111</xdr:row>
      <xdr:rowOff>142875</xdr:rowOff>
    </xdr:from>
    <xdr:to>
      <xdr:col>5</xdr:col>
      <xdr:colOff>661988</xdr:colOff>
      <xdr:row>124</xdr:row>
      <xdr:rowOff>147638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22</xdr:col>
      <xdr:colOff>0</xdr:colOff>
      <xdr:row>4</xdr:row>
      <xdr:rowOff>0</xdr:rowOff>
    </xdr:from>
    <xdr:to>
      <xdr:col>27</xdr:col>
      <xdr:colOff>661988</xdr:colOff>
      <xdr:row>17</xdr:row>
      <xdr:rowOff>4763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0</xdr:colOff>
      <xdr:row>20</xdr:row>
      <xdr:rowOff>0</xdr:rowOff>
    </xdr:from>
    <xdr:to>
      <xdr:col>27</xdr:col>
      <xdr:colOff>661988</xdr:colOff>
      <xdr:row>33</xdr:row>
      <xdr:rowOff>4763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22</xdr:col>
      <xdr:colOff>0</xdr:colOff>
      <xdr:row>37</xdr:row>
      <xdr:rowOff>0</xdr:rowOff>
    </xdr:from>
    <xdr:to>
      <xdr:col>27</xdr:col>
      <xdr:colOff>661988</xdr:colOff>
      <xdr:row>50</xdr:row>
      <xdr:rowOff>4763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733425</xdr:colOff>
      <xdr:row>51</xdr:row>
      <xdr:rowOff>85725</xdr:rowOff>
    </xdr:from>
    <xdr:to>
      <xdr:col>27</xdr:col>
      <xdr:colOff>633413</xdr:colOff>
      <xdr:row>64</xdr:row>
      <xdr:rowOff>90488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0</xdr:colOff>
      <xdr:row>69</xdr:row>
      <xdr:rowOff>0</xdr:rowOff>
    </xdr:from>
    <xdr:to>
      <xdr:col>27</xdr:col>
      <xdr:colOff>661988</xdr:colOff>
      <xdr:row>84</xdr:row>
      <xdr:rowOff>180975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20</xdr:col>
      <xdr:colOff>342900</xdr:colOff>
      <xdr:row>85</xdr:row>
      <xdr:rowOff>95250</xdr:rowOff>
    </xdr:from>
    <xdr:to>
      <xdr:col>26</xdr:col>
      <xdr:colOff>242888</xdr:colOff>
      <xdr:row>101</xdr:row>
      <xdr:rowOff>85725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533400</xdr:colOff>
      <xdr:row>103</xdr:row>
      <xdr:rowOff>47625</xdr:rowOff>
    </xdr:from>
    <xdr:to>
      <xdr:col>29</xdr:col>
      <xdr:colOff>433388</xdr:colOff>
      <xdr:row>116</xdr:row>
      <xdr:rowOff>52388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24</xdr:col>
      <xdr:colOff>152401</xdr:colOff>
      <xdr:row>118</xdr:row>
      <xdr:rowOff>180976</xdr:rowOff>
    </xdr:from>
    <xdr:to>
      <xdr:col>30</xdr:col>
      <xdr:colOff>47625</xdr:colOff>
      <xdr:row>132</xdr:row>
      <xdr:rowOff>19050</xdr:rowOff>
    </xdr:to>
    <xdr:graphicFrame macro="">
      <xdr:nvGraphicFramePr>
        <xdr:cNvPr id="26" name="Gráfico 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22</xdr:col>
      <xdr:colOff>0</xdr:colOff>
      <xdr:row>136</xdr:row>
      <xdr:rowOff>0</xdr:rowOff>
    </xdr:from>
    <xdr:to>
      <xdr:col>27</xdr:col>
      <xdr:colOff>661988</xdr:colOff>
      <xdr:row>149</xdr:row>
      <xdr:rowOff>4763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14</xdr:col>
      <xdr:colOff>333375</xdr:colOff>
      <xdr:row>33</xdr:row>
      <xdr:rowOff>0</xdr:rowOff>
    </xdr:from>
    <xdr:to>
      <xdr:col>20</xdr:col>
      <xdr:colOff>233363</xdr:colOff>
      <xdr:row>48</xdr:row>
      <xdr:rowOff>180975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847724</xdr:colOff>
      <xdr:row>7</xdr:row>
      <xdr:rowOff>166687</xdr:rowOff>
    </xdr:from>
    <xdr:to>
      <xdr:col>5</xdr:col>
      <xdr:colOff>47624</xdr:colOff>
      <xdr:row>25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466725</xdr:colOff>
      <xdr:row>8</xdr:row>
      <xdr:rowOff>28575</xdr:rowOff>
    </xdr:from>
    <xdr:to>
      <xdr:col>11</xdr:col>
      <xdr:colOff>466725</xdr:colOff>
      <xdr:row>22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923925</xdr:colOff>
      <xdr:row>120</xdr:row>
      <xdr:rowOff>104775</xdr:rowOff>
    </xdr:from>
    <xdr:to>
      <xdr:col>16</xdr:col>
      <xdr:colOff>609600</xdr:colOff>
      <xdr:row>124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23802975"/>
          <a:ext cx="3686175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50</xdr:row>
      <xdr:rowOff>104775</xdr:rowOff>
    </xdr:from>
    <xdr:to>
      <xdr:col>18</xdr:col>
      <xdr:colOff>514350</xdr:colOff>
      <xdr:row>81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41" t="14810" r="29626" b="6356"/>
        <a:stretch/>
      </xdr:blipFill>
      <xdr:spPr bwMode="auto">
        <a:xfrm>
          <a:off x="9982200" y="10287000"/>
          <a:ext cx="4857750" cy="602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0"/>
  <sheetViews>
    <sheetView tabSelected="1" topLeftCell="B1" zoomScale="115" zoomScaleNormal="115" workbookViewId="0">
      <selection activeCell="I19" sqref="I19"/>
    </sheetView>
  </sheetViews>
  <sheetFormatPr baseColWidth="10" defaultRowHeight="15" x14ac:dyDescent="0.25"/>
  <cols>
    <col min="1" max="1" width="19.28515625" customWidth="1"/>
    <col min="2" max="2" width="9.140625" customWidth="1"/>
    <col min="3" max="3" width="8.42578125" customWidth="1"/>
    <col min="4" max="4" width="7.28515625" customWidth="1"/>
    <col min="5" max="5" width="7.7109375" customWidth="1"/>
    <col min="6" max="6" width="7.85546875" customWidth="1"/>
    <col min="7" max="7" width="5.42578125" customWidth="1"/>
    <col min="8" max="8" width="7.5703125" customWidth="1"/>
    <col min="9" max="9" width="9.28515625" customWidth="1"/>
    <col min="10" max="11" width="6.5703125" customWidth="1"/>
    <col min="12" max="12" width="8.28515625" customWidth="1"/>
    <col min="13" max="13" width="6.7109375" customWidth="1"/>
    <col min="14" max="14" width="7.42578125" customWidth="1"/>
    <col min="18" max="18" width="25.85546875" customWidth="1"/>
    <col min="19" max="19" width="12.7109375" customWidth="1"/>
    <col min="20" max="20" width="14.7109375" customWidth="1"/>
    <col min="21" max="21" width="7.5703125" customWidth="1"/>
    <col min="30" max="30" width="25.42578125" customWidth="1"/>
    <col min="31" max="33" width="11.42578125" customWidth="1"/>
    <col min="34" max="34" width="25" customWidth="1"/>
    <col min="36" max="36" width="16.42578125" customWidth="1"/>
    <col min="37" max="37" width="4.5703125" customWidth="1"/>
    <col min="39" max="41" width="25.140625" customWidth="1"/>
  </cols>
  <sheetData>
    <row r="1" spans="1:52" ht="15.75" thickBot="1" x14ac:dyDescent="0.3"/>
    <row r="2" spans="1:52" ht="15.75" thickBot="1" x14ac:dyDescent="0.3">
      <c r="A2" s="218" t="s">
        <v>162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20"/>
      <c r="N2" s="201"/>
      <c r="S2" t="s">
        <v>38</v>
      </c>
    </row>
    <row r="3" spans="1:52" ht="29.25" customHeight="1" thickBot="1" x14ac:dyDescent="0.3">
      <c r="A3" s="17"/>
      <c r="B3" s="208" t="s">
        <v>31</v>
      </c>
      <c r="C3" s="209" t="s">
        <v>11</v>
      </c>
      <c r="D3" s="210" t="s">
        <v>2</v>
      </c>
      <c r="E3" s="210" t="s">
        <v>1</v>
      </c>
      <c r="F3" s="210" t="s">
        <v>4</v>
      </c>
      <c r="G3" s="210" t="s">
        <v>3</v>
      </c>
      <c r="H3" s="210" t="s">
        <v>6</v>
      </c>
      <c r="I3" s="210" t="s">
        <v>5</v>
      </c>
      <c r="J3" s="210" t="s">
        <v>10</v>
      </c>
      <c r="K3" s="210" t="s">
        <v>7</v>
      </c>
      <c r="L3" s="210" t="s">
        <v>8</v>
      </c>
      <c r="M3" s="210" t="s">
        <v>9</v>
      </c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D3" s="217" t="s">
        <v>57</v>
      </c>
      <c r="AE3" s="217"/>
      <c r="AF3" s="30"/>
      <c r="AG3" s="10"/>
      <c r="AH3" s="221" t="s">
        <v>60</v>
      </c>
      <c r="AI3" s="222"/>
      <c r="AJ3" s="222"/>
      <c r="AM3" s="216" t="s">
        <v>136</v>
      </c>
      <c r="AN3" s="216"/>
      <c r="AO3" s="216"/>
      <c r="AP3" s="216"/>
      <c r="AQ3" s="216"/>
      <c r="AR3" s="216"/>
      <c r="AS3" s="216"/>
      <c r="AT3" s="216"/>
    </row>
    <row r="4" spans="1:52" x14ac:dyDescent="0.25">
      <c r="A4" s="203" t="s">
        <v>0</v>
      </c>
      <c r="B4" s="169" t="s">
        <v>32</v>
      </c>
      <c r="C4" s="171">
        <v>10.199999999999999</v>
      </c>
      <c r="D4" s="169">
        <v>13</v>
      </c>
      <c r="E4" s="204">
        <v>14.5</v>
      </c>
      <c r="F4" s="169">
        <v>11.6</v>
      </c>
      <c r="G4" s="169">
        <v>12.2</v>
      </c>
      <c r="H4" s="169">
        <v>16.3</v>
      </c>
      <c r="I4" s="169">
        <v>17.5</v>
      </c>
      <c r="J4" s="169">
        <v>16.399999999999999</v>
      </c>
      <c r="K4" s="169">
        <v>17</v>
      </c>
      <c r="L4" s="169">
        <v>17.3</v>
      </c>
      <c r="M4" s="171">
        <v>17.899999999999999</v>
      </c>
      <c r="R4" s="4" t="s">
        <v>40</v>
      </c>
      <c r="S4" s="4" t="s">
        <v>11</v>
      </c>
      <c r="T4" s="4" t="s">
        <v>2</v>
      </c>
      <c r="U4" s="4" t="s">
        <v>1</v>
      </c>
      <c r="V4" s="4" t="s">
        <v>6</v>
      </c>
      <c r="W4" s="4" t="s">
        <v>5</v>
      </c>
      <c r="X4" s="4" t="s">
        <v>10</v>
      </c>
      <c r="Y4" s="4" t="s">
        <v>7</v>
      </c>
      <c r="Z4" s="4" t="s">
        <v>8</v>
      </c>
      <c r="AC4" s="13"/>
      <c r="AD4" s="1" t="s">
        <v>40</v>
      </c>
      <c r="AE4" s="4" t="s">
        <v>3</v>
      </c>
      <c r="AF4" s="11"/>
      <c r="AG4" s="11"/>
      <c r="AH4" s="1" t="s">
        <v>40</v>
      </c>
      <c r="AI4" s="4" t="s">
        <v>4</v>
      </c>
      <c r="AJ4" s="4" t="s">
        <v>9</v>
      </c>
      <c r="AM4" s="17"/>
      <c r="AN4" s="84"/>
      <c r="AO4" s="84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9"/>
    </row>
    <row r="5" spans="1:52" x14ac:dyDescent="0.25">
      <c r="A5" s="203" t="s">
        <v>12</v>
      </c>
      <c r="B5" s="169" t="s">
        <v>33</v>
      </c>
      <c r="C5" s="171">
        <v>7.5</v>
      </c>
      <c r="D5" s="169">
        <v>8.3000000000000007</v>
      </c>
      <c r="E5" s="169">
        <v>8.1999999999999993</v>
      </c>
      <c r="F5" s="169">
        <v>8</v>
      </c>
      <c r="G5" s="169">
        <v>7.7</v>
      </c>
      <c r="H5" s="169">
        <v>8</v>
      </c>
      <c r="I5" s="169">
        <v>8</v>
      </c>
      <c r="J5" s="169">
        <v>8.1</v>
      </c>
      <c r="K5" s="169">
        <v>8.3000000000000007</v>
      </c>
      <c r="L5" s="169">
        <v>8.5</v>
      </c>
      <c r="M5" s="171">
        <v>8</v>
      </c>
      <c r="R5" s="4" t="s">
        <v>39</v>
      </c>
      <c r="S5" s="1">
        <f>C22</f>
        <v>0</v>
      </c>
      <c r="T5" s="1">
        <f>D22</f>
        <v>0.8</v>
      </c>
      <c r="U5" s="1">
        <f>F22</f>
        <v>0.2</v>
      </c>
      <c r="V5" s="1">
        <f>H22</f>
        <v>6.77</v>
      </c>
      <c r="W5" s="1">
        <f>I22</f>
        <v>9.1300000000000008</v>
      </c>
      <c r="X5" s="1">
        <f>J22</f>
        <v>3.18</v>
      </c>
      <c r="Y5" s="1">
        <f>K22</f>
        <v>1.86</v>
      </c>
      <c r="Z5" s="1">
        <f>L22</f>
        <v>0.39</v>
      </c>
      <c r="AC5" s="14"/>
      <c r="AD5" s="1" t="s">
        <v>39</v>
      </c>
      <c r="AE5" s="1" t="s">
        <v>63</v>
      </c>
      <c r="AH5" s="1" t="s">
        <v>39</v>
      </c>
      <c r="AI5" s="1">
        <f>F22</f>
        <v>0.2</v>
      </c>
      <c r="AJ5" s="1">
        <f>M22</f>
        <v>0.2</v>
      </c>
      <c r="AM5" s="20"/>
      <c r="AN5" s="6"/>
      <c r="AO5" s="6"/>
      <c r="AP5" s="1"/>
      <c r="AQ5" s="1"/>
      <c r="AR5" s="1"/>
      <c r="AS5" s="1"/>
      <c r="AT5" s="1"/>
      <c r="AU5" s="1"/>
      <c r="AV5" s="1"/>
      <c r="AW5" s="1"/>
      <c r="AX5" s="1"/>
      <c r="AY5" s="1"/>
      <c r="AZ5" s="21"/>
    </row>
    <row r="6" spans="1:52" x14ac:dyDescent="0.25">
      <c r="A6" s="203" t="s">
        <v>13</v>
      </c>
      <c r="B6" s="169" t="s">
        <v>33</v>
      </c>
      <c r="C6" s="171">
        <v>40</v>
      </c>
      <c r="D6" s="169">
        <v>40</v>
      </c>
      <c r="E6" s="169">
        <v>40</v>
      </c>
      <c r="F6" s="169">
        <v>107</v>
      </c>
      <c r="G6" s="169">
        <v>57</v>
      </c>
      <c r="H6" s="169">
        <v>40</v>
      </c>
      <c r="I6" s="169">
        <v>40</v>
      </c>
      <c r="J6" s="169">
        <v>140</v>
      </c>
      <c r="K6" s="169">
        <v>67</v>
      </c>
      <c r="L6" s="169">
        <v>179</v>
      </c>
      <c r="M6" s="171">
        <v>40</v>
      </c>
      <c r="R6" s="4" t="s">
        <v>41</v>
      </c>
      <c r="S6" s="1" t="s">
        <v>130</v>
      </c>
      <c r="T6" s="1" t="s">
        <v>131</v>
      </c>
      <c r="U6" s="1" t="s">
        <v>131</v>
      </c>
      <c r="V6" s="1" t="s">
        <v>131</v>
      </c>
      <c r="W6" s="1" t="s">
        <v>131</v>
      </c>
      <c r="X6" s="1" t="s">
        <v>131</v>
      </c>
      <c r="Y6" s="1" t="s">
        <v>131</v>
      </c>
      <c r="Z6" s="1" t="s">
        <v>131</v>
      </c>
      <c r="AD6" s="1" t="s">
        <v>54</v>
      </c>
      <c r="AE6" s="1" t="s">
        <v>48</v>
      </c>
      <c r="AH6" s="1" t="s">
        <v>58</v>
      </c>
      <c r="AI6" s="1" t="s">
        <v>63</v>
      </c>
      <c r="AJ6" s="1" t="s">
        <v>63</v>
      </c>
      <c r="AM6" s="11"/>
      <c r="AN6" s="11"/>
      <c r="AO6" s="11"/>
    </row>
    <row r="7" spans="1:52" x14ac:dyDescent="0.25">
      <c r="A7" s="203" t="s">
        <v>14</v>
      </c>
      <c r="B7" s="169" t="s">
        <v>33</v>
      </c>
      <c r="C7" s="171">
        <v>78.8</v>
      </c>
      <c r="D7" s="169">
        <v>103</v>
      </c>
      <c r="E7" s="169">
        <v>126.3</v>
      </c>
      <c r="F7" s="169">
        <v>59.6</v>
      </c>
      <c r="G7" s="169">
        <v>84.8</v>
      </c>
      <c r="H7" s="169">
        <v>111.1</v>
      </c>
      <c r="I7" s="169">
        <v>147.5</v>
      </c>
      <c r="J7" s="169">
        <v>183.8</v>
      </c>
      <c r="K7" s="169">
        <v>229.3</v>
      </c>
      <c r="L7" s="169">
        <v>299</v>
      </c>
      <c r="M7" s="171">
        <v>328.3</v>
      </c>
      <c r="AD7" s="1"/>
      <c r="AE7" s="1"/>
      <c r="AH7" s="1"/>
      <c r="AI7" s="1"/>
    </row>
    <row r="8" spans="1:52" x14ac:dyDescent="0.25">
      <c r="A8" s="203" t="s">
        <v>15</v>
      </c>
      <c r="B8" s="169" t="s">
        <v>33</v>
      </c>
      <c r="C8" s="171">
        <v>100</v>
      </c>
      <c r="D8" s="169">
        <v>100</v>
      </c>
      <c r="E8" s="169">
        <v>100</v>
      </c>
      <c r="F8" s="169">
        <v>100</v>
      </c>
      <c r="G8" s="169">
        <v>100</v>
      </c>
      <c r="H8" s="169">
        <v>100</v>
      </c>
      <c r="I8" s="169">
        <v>100</v>
      </c>
      <c r="J8" s="169">
        <v>100</v>
      </c>
      <c r="K8" s="169">
        <v>100</v>
      </c>
      <c r="L8" s="169">
        <v>100</v>
      </c>
      <c r="M8" s="171">
        <v>100</v>
      </c>
      <c r="AD8" s="1"/>
      <c r="AE8" s="1"/>
      <c r="AH8" s="1"/>
      <c r="AI8" s="1"/>
    </row>
    <row r="9" spans="1:52" ht="15.75" thickBot="1" x14ac:dyDescent="0.3">
      <c r="A9" s="203" t="s">
        <v>16</v>
      </c>
      <c r="B9" s="169" t="s">
        <v>33</v>
      </c>
      <c r="C9" s="171">
        <v>5</v>
      </c>
      <c r="D9" s="169">
        <v>13.6</v>
      </c>
      <c r="E9" s="169">
        <v>14.4</v>
      </c>
      <c r="F9" s="169">
        <v>5</v>
      </c>
      <c r="G9" s="169">
        <v>5</v>
      </c>
      <c r="H9" s="169">
        <v>30.8</v>
      </c>
      <c r="I9" s="169">
        <v>38</v>
      </c>
      <c r="J9" s="169">
        <v>54.2</v>
      </c>
      <c r="K9" s="169">
        <v>53.6</v>
      </c>
      <c r="L9" s="169">
        <v>65.5</v>
      </c>
      <c r="M9" s="171">
        <v>10</v>
      </c>
      <c r="R9" s="4" t="s">
        <v>40</v>
      </c>
      <c r="S9" s="4" t="s">
        <v>11</v>
      </c>
      <c r="T9" s="4" t="s">
        <v>2</v>
      </c>
      <c r="U9" s="4" t="s">
        <v>1</v>
      </c>
      <c r="V9" s="4" t="s">
        <v>6</v>
      </c>
      <c r="W9" s="4" t="s">
        <v>5</v>
      </c>
      <c r="X9" s="4" t="s">
        <v>10</v>
      </c>
      <c r="Y9" s="4" t="s">
        <v>7</v>
      </c>
      <c r="Z9" s="4" t="s">
        <v>8</v>
      </c>
      <c r="AC9" s="13"/>
      <c r="AD9" s="1" t="s">
        <v>40</v>
      </c>
      <c r="AE9" s="4" t="s">
        <v>3</v>
      </c>
      <c r="AF9" s="11"/>
      <c r="AG9" s="11"/>
      <c r="AH9" s="1" t="s">
        <v>40</v>
      </c>
      <c r="AI9" s="4" t="s">
        <v>4</v>
      </c>
      <c r="AJ9" s="4" t="s">
        <v>9</v>
      </c>
    </row>
    <row r="10" spans="1:52" x14ac:dyDescent="0.25">
      <c r="A10" s="203" t="s">
        <v>17</v>
      </c>
      <c r="B10" s="169" t="s">
        <v>33</v>
      </c>
      <c r="C10" s="171">
        <v>0.02</v>
      </c>
      <c r="D10" s="169">
        <v>0.02</v>
      </c>
      <c r="E10" s="169">
        <v>0.02</v>
      </c>
      <c r="F10" s="171">
        <v>0.02</v>
      </c>
      <c r="G10" s="169">
        <v>0.02</v>
      </c>
      <c r="H10" s="169">
        <v>0.02</v>
      </c>
      <c r="I10" s="169">
        <v>0.02</v>
      </c>
      <c r="J10" s="169">
        <v>0.02</v>
      </c>
      <c r="K10" s="169">
        <v>0.02</v>
      </c>
      <c r="L10" s="169">
        <v>0.02</v>
      </c>
      <c r="M10" s="171">
        <v>0.02</v>
      </c>
      <c r="R10" s="4" t="s">
        <v>43</v>
      </c>
      <c r="S10" s="1">
        <f>C5</f>
        <v>7.5</v>
      </c>
      <c r="T10" s="1">
        <f>D5</f>
        <v>8.3000000000000007</v>
      </c>
      <c r="U10" s="1">
        <f>E5</f>
        <v>8.1999999999999993</v>
      </c>
      <c r="V10" s="1">
        <f>H5</f>
        <v>8</v>
      </c>
      <c r="W10" s="1">
        <f>I5</f>
        <v>8</v>
      </c>
      <c r="X10" s="1">
        <f>J5</f>
        <v>8.1</v>
      </c>
      <c r="Y10" s="1">
        <f>K5</f>
        <v>8.3000000000000007</v>
      </c>
      <c r="Z10" s="1">
        <f>L5</f>
        <v>8.5</v>
      </c>
      <c r="AC10" s="14"/>
      <c r="AD10" s="1" t="s">
        <v>43</v>
      </c>
      <c r="AE10" s="1">
        <f>G5</f>
        <v>7.7</v>
      </c>
      <c r="AF10" s="31">
        <v>0</v>
      </c>
      <c r="AH10" s="1" t="s">
        <v>43</v>
      </c>
      <c r="AI10" s="1">
        <f>F5</f>
        <v>8</v>
      </c>
      <c r="AJ10" s="1">
        <f>M5</f>
        <v>8</v>
      </c>
      <c r="AM10" s="17"/>
      <c r="AN10" s="19" t="s">
        <v>11</v>
      </c>
      <c r="AO10" s="18" t="s">
        <v>2</v>
      </c>
      <c r="AP10" s="18" t="s">
        <v>1</v>
      </c>
      <c r="AQ10" s="18" t="s">
        <v>4</v>
      </c>
      <c r="AR10" s="18" t="s">
        <v>3</v>
      </c>
      <c r="AS10" s="18" t="s">
        <v>6</v>
      </c>
      <c r="AT10" s="18" t="s">
        <v>5</v>
      </c>
      <c r="AU10" s="18" t="s">
        <v>10</v>
      </c>
      <c r="AV10" s="18" t="s">
        <v>7</v>
      </c>
      <c r="AW10" s="18" t="s">
        <v>8</v>
      </c>
      <c r="AX10" s="18" t="s">
        <v>9</v>
      </c>
    </row>
    <row r="11" spans="1:52" x14ac:dyDescent="0.25">
      <c r="A11" s="203" t="s">
        <v>18</v>
      </c>
      <c r="B11" s="169" t="s">
        <v>33</v>
      </c>
      <c r="C11" s="171">
        <v>0.2</v>
      </c>
      <c r="D11" s="171">
        <v>0.2</v>
      </c>
      <c r="E11" s="171">
        <v>0.2</v>
      </c>
      <c r="F11" s="212">
        <v>0.2</v>
      </c>
      <c r="G11" s="171">
        <v>0.2</v>
      </c>
      <c r="H11" s="171">
        <v>0.02</v>
      </c>
      <c r="I11" s="171">
        <v>0.2</v>
      </c>
      <c r="J11" s="171">
        <v>0.2</v>
      </c>
      <c r="K11" s="171">
        <v>0.2</v>
      </c>
      <c r="L11" s="171">
        <v>0.2</v>
      </c>
      <c r="M11" s="171">
        <v>0.2</v>
      </c>
      <c r="R11" s="4" t="s">
        <v>127</v>
      </c>
      <c r="S11" s="1">
        <v>6</v>
      </c>
      <c r="T11" s="1">
        <v>6</v>
      </c>
      <c r="U11" s="1">
        <v>6</v>
      </c>
      <c r="V11" s="1">
        <v>6</v>
      </c>
      <c r="W11" s="1">
        <v>6</v>
      </c>
      <c r="X11" s="1">
        <v>6</v>
      </c>
      <c r="Y11" s="1">
        <v>6</v>
      </c>
      <c r="Z11" s="1">
        <v>6</v>
      </c>
      <c r="AD11" s="1" t="s">
        <v>54</v>
      </c>
      <c r="AE11" s="1">
        <v>6</v>
      </c>
      <c r="AF11" s="31">
        <v>6</v>
      </c>
      <c r="AH11" s="1" t="s">
        <v>58</v>
      </c>
      <c r="AI11" s="1">
        <v>6.5</v>
      </c>
      <c r="AJ11" s="1">
        <v>6.5</v>
      </c>
      <c r="AM11" s="20" t="s">
        <v>12</v>
      </c>
      <c r="AN11" s="21">
        <f t="shared" ref="AN11:AX11" si="0">C5</f>
        <v>7.5</v>
      </c>
      <c r="AO11" s="1">
        <f t="shared" si="0"/>
        <v>8.3000000000000007</v>
      </c>
      <c r="AP11" s="1">
        <f t="shared" si="0"/>
        <v>8.1999999999999993</v>
      </c>
      <c r="AQ11" s="1">
        <f t="shared" si="0"/>
        <v>8</v>
      </c>
      <c r="AR11" s="1">
        <f t="shared" si="0"/>
        <v>7.7</v>
      </c>
      <c r="AS11" s="1">
        <f t="shared" si="0"/>
        <v>8</v>
      </c>
      <c r="AT11" s="1">
        <f t="shared" si="0"/>
        <v>8</v>
      </c>
      <c r="AU11" s="1">
        <f t="shared" si="0"/>
        <v>8.1</v>
      </c>
      <c r="AV11" s="1">
        <f t="shared" si="0"/>
        <v>8.3000000000000007</v>
      </c>
      <c r="AW11" s="1">
        <f t="shared" si="0"/>
        <v>8.5</v>
      </c>
      <c r="AX11" s="1">
        <f t="shared" si="0"/>
        <v>8</v>
      </c>
    </row>
    <row r="12" spans="1:52" x14ac:dyDescent="0.25">
      <c r="A12" s="203" t="s">
        <v>19</v>
      </c>
      <c r="B12" s="169" t="s">
        <v>33</v>
      </c>
      <c r="C12" s="171"/>
      <c r="D12" s="169"/>
      <c r="E12" s="169"/>
      <c r="F12" s="169"/>
      <c r="G12" s="169"/>
      <c r="H12" s="169"/>
      <c r="I12" s="169"/>
      <c r="J12" s="169"/>
      <c r="K12" s="169"/>
      <c r="L12" s="169"/>
      <c r="M12" s="171"/>
      <c r="R12" s="4" t="s">
        <v>128</v>
      </c>
      <c r="S12" s="1">
        <v>9</v>
      </c>
      <c r="T12" s="1">
        <v>9</v>
      </c>
      <c r="U12" s="1">
        <v>9</v>
      </c>
      <c r="V12" s="1">
        <v>9</v>
      </c>
      <c r="W12" s="1">
        <v>9</v>
      </c>
      <c r="X12" s="1">
        <v>9</v>
      </c>
      <c r="Y12" s="1">
        <v>9</v>
      </c>
      <c r="Z12" s="1">
        <v>9</v>
      </c>
      <c r="AD12" s="1" t="s">
        <v>54</v>
      </c>
      <c r="AE12" s="1">
        <v>9</v>
      </c>
      <c r="AF12" s="31">
        <v>9</v>
      </c>
      <c r="AH12" s="1" t="s">
        <v>58</v>
      </c>
      <c r="AI12" s="1">
        <v>8.3000000000000007</v>
      </c>
      <c r="AJ12" s="1">
        <v>8.3000000000000007</v>
      </c>
      <c r="AM12" s="4" t="s">
        <v>137</v>
      </c>
      <c r="AN12">
        <v>6.5</v>
      </c>
      <c r="AO12">
        <v>6.5</v>
      </c>
      <c r="AP12">
        <v>6.5</v>
      </c>
      <c r="AQ12">
        <v>6.5</v>
      </c>
      <c r="AR12">
        <v>6.5</v>
      </c>
      <c r="AS12">
        <v>6.5</v>
      </c>
      <c r="AT12">
        <v>6.5</v>
      </c>
      <c r="AU12">
        <v>6.5</v>
      </c>
      <c r="AV12">
        <v>6.5</v>
      </c>
      <c r="AW12">
        <v>6.5</v>
      </c>
      <c r="AX12">
        <v>6.5</v>
      </c>
    </row>
    <row r="13" spans="1:52" x14ac:dyDescent="0.25">
      <c r="A13" s="203" t="s">
        <v>20</v>
      </c>
      <c r="B13" s="169" t="s">
        <v>33</v>
      </c>
      <c r="C13" s="211">
        <v>1</v>
      </c>
      <c r="D13" s="212">
        <v>1</v>
      </c>
      <c r="E13" s="126">
        <v>1</v>
      </c>
      <c r="F13" s="126">
        <v>1</v>
      </c>
      <c r="G13" s="126">
        <v>1</v>
      </c>
      <c r="H13" s="126">
        <v>1</v>
      </c>
      <c r="I13" s="126">
        <v>1</v>
      </c>
      <c r="J13" s="126">
        <v>1</v>
      </c>
      <c r="K13" s="126">
        <v>1</v>
      </c>
      <c r="L13" s="126">
        <v>1</v>
      </c>
      <c r="M13" s="213">
        <v>1</v>
      </c>
      <c r="AD13" s="1"/>
      <c r="AE13" s="1"/>
      <c r="AH13" s="1"/>
      <c r="AI13" s="1"/>
      <c r="AM13" s="4" t="s">
        <v>138</v>
      </c>
      <c r="AN13">
        <v>9</v>
      </c>
      <c r="AO13">
        <v>9</v>
      </c>
      <c r="AP13">
        <v>9</v>
      </c>
      <c r="AQ13">
        <v>9</v>
      </c>
      <c r="AR13">
        <v>9</v>
      </c>
      <c r="AS13">
        <v>9</v>
      </c>
      <c r="AT13">
        <v>9</v>
      </c>
      <c r="AU13">
        <v>9</v>
      </c>
      <c r="AV13">
        <v>9</v>
      </c>
      <c r="AW13">
        <v>9</v>
      </c>
      <c r="AX13">
        <v>9</v>
      </c>
    </row>
    <row r="14" spans="1:52" x14ac:dyDescent="0.25">
      <c r="A14" s="203" t="s">
        <v>21</v>
      </c>
      <c r="B14" s="169" t="s">
        <v>33</v>
      </c>
      <c r="C14" s="171">
        <v>0.3</v>
      </c>
      <c r="D14" s="169">
        <v>0.3</v>
      </c>
      <c r="E14" s="169">
        <v>0.3</v>
      </c>
      <c r="F14" s="169">
        <v>0.3</v>
      </c>
      <c r="G14" s="169">
        <v>0.3</v>
      </c>
      <c r="H14" s="169">
        <v>0.3</v>
      </c>
      <c r="I14" s="169">
        <v>0.3</v>
      </c>
      <c r="J14" s="169">
        <v>0.3</v>
      </c>
      <c r="K14" s="169">
        <v>0.3</v>
      </c>
      <c r="L14" s="169">
        <v>0.3</v>
      </c>
      <c r="M14" s="171">
        <v>0.3</v>
      </c>
      <c r="AD14" s="1"/>
      <c r="AE14" s="1"/>
      <c r="AH14" s="1"/>
      <c r="AI14" s="1"/>
    </row>
    <row r="15" spans="1:52" ht="15.75" thickBot="1" x14ac:dyDescent="0.3">
      <c r="A15" s="203" t="s">
        <v>22</v>
      </c>
      <c r="B15" s="169" t="s">
        <v>34</v>
      </c>
      <c r="C15" s="169"/>
      <c r="D15" s="169">
        <v>65.400000000000006</v>
      </c>
      <c r="E15" s="169">
        <v>66.8</v>
      </c>
      <c r="F15" s="169">
        <v>64.900000000000006</v>
      </c>
      <c r="G15" s="169">
        <v>60.1</v>
      </c>
      <c r="H15" s="169">
        <v>50.7</v>
      </c>
      <c r="I15" s="245">
        <v>42.2</v>
      </c>
      <c r="J15" s="169">
        <v>55.1</v>
      </c>
      <c r="K15" s="169">
        <v>52.3</v>
      </c>
      <c r="L15" s="169">
        <v>50.7</v>
      </c>
      <c r="M15" s="169">
        <v>63.8</v>
      </c>
      <c r="N15" s="202"/>
      <c r="O15" s="2"/>
      <c r="P15" s="2"/>
      <c r="AD15" s="1"/>
      <c r="AE15" s="1"/>
      <c r="AH15" s="1"/>
      <c r="AI15" s="1"/>
    </row>
    <row r="16" spans="1:52" x14ac:dyDescent="0.25">
      <c r="A16" s="203" t="s">
        <v>22</v>
      </c>
      <c r="B16" s="169" t="s">
        <v>33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AD16" s="1"/>
      <c r="AE16" s="1"/>
      <c r="AH16" s="1"/>
      <c r="AI16" s="1"/>
      <c r="AN16" s="19" t="s">
        <v>11</v>
      </c>
      <c r="AO16" s="18" t="s">
        <v>2</v>
      </c>
      <c r="AP16" s="18" t="s">
        <v>1</v>
      </c>
      <c r="AQ16" s="18" t="s">
        <v>4</v>
      </c>
      <c r="AR16" s="18" t="s">
        <v>3</v>
      </c>
      <c r="AS16" s="18" t="s">
        <v>6</v>
      </c>
      <c r="AT16" s="18" t="s">
        <v>5</v>
      </c>
      <c r="AU16" s="18" t="s">
        <v>10</v>
      </c>
      <c r="AV16" s="18" t="s">
        <v>7</v>
      </c>
      <c r="AW16" s="18" t="s">
        <v>8</v>
      </c>
      <c r="AX16" s="18" t="s">
        <v>9</v>
      </c>
    </row>
    <row r="17" spans="1:50" x14ac:dyDescent="0.25">
      <c r="A17" s="203" t="s">
        <v>23</v>
      </c>
      <c r="B17" s="169" t="s">
        <v>33</v>
      </c>
      <c r="C17" s="171"/>
      <c r="D17" s="169">
        <v>292</v>
      </c>
      <c r="E17" s="169">
        <v>301</v>
      </c>
      <c r="F17" s="169">
        <v>195.2</v>
      </c>
      <c r="G17" s="169">
        <v>196.6</v>
      </c>
      <c r="H17" s="169">
        <v>322</v>
      </c>
      <c r="I17" s="169">
        <v>411</v>
      </c>
      <c r="J17" s="169">
        <v>574</v>
      </c>
      <c r="K17" s="169">
        <v>563</v>
      </c>
      <c r="L17" s="169">
        <v>715</v>
      </c>
      <c r="M17" s="171">
        <v>910</v>
      </c>
      <c r="R17" s="4" t="s">
        <v>40</v>
      </c>
      <c r="S17" s="4" t="s">
        <v>11</v>
      </c>
      <c r="T17" s="4" t="s">
        <v>2</v>
      </c>
      <c r="U17" s="4" t="s">
        <v>1</v>
      </c>
      <c r="V17" s="4" t="s">
        <v>6</v>
      </c>
      <c r="W17" s="4" t="s">
        <v>5</v>
      </c>
      <c r="X17" s="4" t="s">
        <v>10</v>
      </c>
      <c r="Y17" s="4" t="s">
        <v>7</v>
      </c>
      <c r="Z17" s="4" t="s">
        <v>8</v>
      </c>
      <c r="AD17" s="1" t="s">
        <v>40</v>
      </c>
      <c r="AE17" s="4" t="s">
        <v>3</v>
      </c>
      <c r="AF17" s="11"/>
      <c r="AG17" s="11"/>
      <c r="AH17" s="1" t="s">
        <v>40</v>
      </c>
      <c r="AI17" s="4" t="s">
        <v>4</v>
      </c>
      <c r="AJ17" s="4" t="s">
        <v>9</v>
      </c>
      <c r="AM17" s="20" t="s">
        <v>13</v>
      </c>
      <c r="AN17" s="21">
        <f t="shared" ref="AN17:AX17" si="1">C6</f>
        <v>40</v>
      </c>
      <c r="AO17" s="1">
        <f t="shared" si="1"/>
        <v>40</v>
      </c>
      <c r="AP17" s="1">
        <f t="shared" si="1"/>
        <v>40</v>
      </c>
      <c r="AQ17" s="1">
        <f t="shared" si="1"/>
        <v>107</v>
      </c>
      <c r="AR17" s="1">
        <f t="shared" si="1"/>
        <v>57</v>
      </c>
      <c r="AS17" s="1">
        <f t="shared" si="1"/>
        <v>40</v>
      </c>
      <c r="AT17" s="1">
        <f t="shared" si="1"/>
        <v>40</v>
      </c>
      <c r="AU17" s="1">
        <f t="shared" si="1"/>
        <v>140</v>
      </c>
      <c r="AV17" s="1">
        <f t="shared" si="1"/>
        <v>67</v>
      </c>
      <c r="AW17" s="1">
        <f t="shared" si="1"/>
        <v>179</v>
      </c>
      <c r="AX17" s="1">
        <f t="shared" si="1"/>
        <v>40</v>
      </c>
    </row>
    <row r="18" spans="1:50" x14ac:dyDescent="0.25">
      <c r="A18" s="203" t="s">
        <v>24</v>
      </c>
      <c r="B18" s="169" t="s">
        <v>33</v>
      </c>
      <c r="C18" s="171"/>
      <c r="D18" s="169">
        <v>5</v>
      </c>
      <c r="E18" s="169">
        <v>17</v>
      </c>
      <c r="F18" s="169">
        <v>53.5</v>
      </c>
      <c r="G18" s="169">
        <v>28.5</v>
      </c>
      <c r="H18" s="169">
        <v>15</v>
      </c>
      <c r="I18" s="169">
        <v>14.5</v>
      </c>
      <c r="J18" s="169">
        <v>70</v>
      </c>
      <c r="K18" s="169">
        <v>33.5</v>
      </c>
      <c r="L18" s="169">
        <v>89.5</v>
      </c>
      <c r="M18" s="171">
        <v>7</v>
      </c>
      <c r="R18" s="4" t="s">
        <v>44</v>
      </c>
      <c r="S18" s="1">
        <f>C19</f>
        <v>0</v>
      </c>
      <c r="T18" s="1">
        <f>D9</f>
        <v>13.6</v>
      </c>
      <c r="U18" s="1">
        <f>E9</f>
        <v>14.4</v>
      </c>
      <c r="V18" s="1">
        <f>H9</f>
        <v>30.8</v>
      </c>
      <c r="W18" s="1">
        <f>I9</f>
        <v>38</v>
      </c>
      <c r="X18" s="1">
        <f>J9</f>
        <v>54.2</v>
      </c>
      <c r="Y18" s="1">
        <f>K9</f>
        <v>53.6</v>
      </c>
      <c r="Z18" s="1">
        <f>L9</f>
        <v>65.5</v>
      </c>
      <c r="AD18" s="1" t="s">
        <v>55</v>
      </c>
      <c r="AE18" s="1">
        <f>G15</f>
        <v>60.1</v>
      </c>
      <c r="AH18" s="1" t="s">
        <v>86</v>
      </c>
      <c r="AI18" s="1">
        <f>F15</f>
        <v>64.900000000000006</v>
      </c>
      <c r="AJ18" s="1">
        <f>M15</f>
        <v>63.8</v>
      </c>
      <c r="AM18" s="11" t="s">
        <v>147</v>
      </c>
      <c r="AN18">
        <v>40</v>
      </c>
      <c r="AO18">
        <v>40</v>
      </c>
      <c r="AP18">
        <v>40</v>
      </c>
      <c r="AQ18">
        <v>40</v>
      </c>
      <c r="AR18">
        <v>40</v>
      </c>
      <c r="AS18">
        <v>40</v>
      </c>
      <c r="AT18">
        <v>40</v>
      </c>
      <c r="AU18">
        <v>40</v>
      </c>
      <c r="AV18">
        <v>40</v>
      </c>
      <c r="AW18">
        <v>40</v>
      </c>
      <c r="AX18">
        <v>40</v>
      </c>
    </row>
    <row r="19" spans="1:50" ht="15.75" thickBot="1" x14ac:dyDescent="0.3">
      <c r="A19" s="203" t="s">
        <v>25</v>
      </c>
      <c r="B19" s="169" t="s">
        <v>33</v>
      </c>
      <c r="C19" s="171"/>
      <c r="D19" s="169">
        <v>0.4</v>
      </c>
      <c r="E19" s="169">
        <v>0.4</v>
      </c>
      <c r="F19" s="169">
        <v>0.4</v>
      </c>
      <c r="G19" s="169">
        <v>0.4</v>
      </c>
      <c r="H19" s="169">
        <v>0.41</v>
      </c>
      <c r="I19" s="169">
        <v>0.41</v>
      </c>
      <c r="J19" s="169">
        <v>0.4</v>
      </c>
      <c r="K19" s="169">
        <v>0.4</v>
      </c>
      <c r="L19" s="169">
        <v>0.4</v>
      </c>
      <c r="M19" s="171">
        <v>0.4</v>
      </c>
      <c r="R19" s="4" t="s">
        <v>41</v>
      </c>
      <c r="S19" s="1">
        <v>250</v>
      </c>
      <c r="T19" s="1">
        <v>250</v>
      </c>
      <c r="U19" s="1">
        <v>250</v>
      </c>
      <c r="V19" s="1">
        <v>250</v>
      </c>
      <c r="W19" s="1">
        <v>250</v>
      </c>
      <c r="X19" s="1">
        <v>250</v>
      </c>
      <c r="Y19" s="1">
        <v>250</v>
      </c>
      <c r="Z19" s="1">
        <v>250</v>
      </c>
      <c r="AD19" s="1" t="s">
        <v>54</v>
      </c>
      <c r="AE19" s="1">
        <v>80</v>
      </c>
      <c r="AH19" s="1" t="s">
        <v>58</v>
      </c>
      <c r="AI19" s="1">
        <v>80</v>
      </c>
      <c r="AJ19" s="1">
        <v>80</v>
      </c>
    </row>
    <row r="20" spans="1:50" x14ac:dyDescent="0.25">
      <c r="A20" s="203" t="s">
        <v>26</v>
      </c>
      <c r="B20" s="169" t="s">
        <v>35</v>
      </c>
      <c r="C20" s="171"/>
      <c r="D20" s="169">
        <v>6</v>
      </c>
      <c r="E20" s="169">
        <v>162</v>
      </c>
      <c r="F20" s="169">
        <v>156</v>
      </c>
      <c r="G20" s="169">
        <v>148</v>
      </c>
      <c r="H20" s="169">
        <v>51</v>
      </c>
      <c r="I20" s="169">
        <v>44</v>
      </c>
      <c r="J20" s="169">
        <v>7.1</v>
      </c>
      <c r="K20" s="169">
        <v>46.2</v>
      </c>
      <c r="L20" s="169">
        <v>160</v>
      </c>
      <c r="M20" s="171">
        <v>1.1000000000000001</v>
      </c>
      <c r="AD20" s="1"/>
      <c r="AE20" s="1"/>
      <c r="AH20" s="1"/>
      <c r="AI20" s="1"/>
      <c r="AN20" s="19" t="s">
        <v>11</v>
      </c>
      <c r="AO20" s="18" t="s">
        <v>2</v>
      </c>
      <c r="AP20" s="18" t="s">
        <v>1</v>
      </c>
      <c r="AQ20" s="18" t="s">
        <v>4</v>
      </c>
      <c r="AR20" s="18" t="s">
        <v>3</v>
      </c>
      <c r="AS20" s="18" t="s">
        <v>6</v>
      </c>
      <c r="AT20" s="18" t="s">
        <v>5</v>
      </c>
      <c r="AU20" s="18" t="s">
        <v>10</v>
      </c>
      <c r="AV20" s="18" t="s">
        <v>7</v>
      </c>
      <c r="AW20" s="18" t="s">
        <v>8</v>
      </c>
      <c r="AX20" s="18" t="s">
        <v>9</v>
      </c>
    </row>
    <row r="21" spans="1:50" x14ac:dyDescent="0.25">
      <c r="A21" s="203" t="s">
        <v>27</v>
      </c>
      <c r="B21" s="169" t="s">
        <v>33</v>
      </c>
      <c r="C21" s="171"/>
      <c r="D21" s="169">
        <v>199</v>
      </c>
      <c r="E21" s="169">
        <v>422.3</v>
      </c>
      <c r="F21" s="169">
        <v>451.7</v>
      </c>
      <c r="G21" s="169">
        <v>461</v>
      </c>
      <c r="H21" s="169">
        <v>399.7</v>
      </c>
      <c r="I21" s="169">
        <v>389.3</v>
      </c>
      <c r="J21" s="169">
        <v>480</v>
      </c>
      <c r="K21" s="169">
        <v>558.70000000000005</v>
      </c>
      <c r="L21" s="169">
        <v>789</v>
      </c>
      <c r="M21" s="171">
        <v>674.3</v>
      </c>
      <c r="AD21" s="1"/>
      <c r="AE21" s="1"/>
      <c r="AH21" s="1"/>
      <c r="AI21" s="1"/>
      <c r="AM21" s="20" t="s">
        <v>24</v>
      </c>
      <c r="AN21" s="21">
        <f t="shared" ref="AN21:AU21" si="2">C18</f>
        <v>0</v>
      </c>
      <c r="AO21" s="1">
        <f t="shared" si="2"/>
        <v>5</v>
      </c>
      <c r="AP21" s="1">
        <f t="shared" si="2"/>
        <v>17</v>
      </c>
      <c r="AQ21" s="1">
        <f t="shared" si="2"/>
        <v>53.5</v>
      </c>
      <c r="AR21" s="1">
        <f t="shared" si="2"/>
        <v>28.5</v>
      </c>
      <c r="AS21" s="1">
        <f t="shared" si="2"/>
        <v>15</v>
      </c>
      <c r="AT21" s="1">
        <f t="shared" si="2"/>
        <v>14.5</v>
      </c>
      <c r="AU21" s="1">
        <f t="shared" si="2"/>
        <v>70</v>
      </c>
      <c r="AV21" s="1">
        <f>K19</f>
        <v>0.4</v>
      </c>
      <c r="AW21" s="1">
        <f>L18</f>
        <v>89.5</v>
      </c>
      <c r="AX21" s="1">
        <f>M18</f>
        <v>7</v>
      </c>
    </row>
    <row r="22" spans="1:50" x14ac:dyDescent="0.25">
      <c r="A22" s="203" t="s">
        <v>28</v>
      </c>
      <c r="B22" s="169" t="s">
        <v>33</v>
      </c>
      <c r="C22" s="171"/>
      <c r="D22" s="169">
        <v>0.8</v>
      </c>
      <c r="E22" s="169">
        <v>0.7</v>
      </c>
      <c r="F22" s="169">
        <v>0.2</v>
      </c>
      <c r="G22" s="169">
        <v>6.64</v>
      </c>
      <c r="H22" s="169">
        <v>6.77</v>
      </c>
      <c r="I22" s="169">
        <v>9.1300000000000008</v>
      </c>
      <c r="J22" s="169">
        <v>3.18</v>
      </c>
      <c r="K22" s="169">
        <v>1.86</v>
      </c>
      <c r="L22" s="169">
        <v>0.39</v>
      </c>
      <c r="M22" s="171">
        <v>0.2</v>
      </c>
      <c r="R22" s="1" t="s">
        <v>40</v>
      </c>
      <c r="S22" s="4" t="s">
        <v>11</v>
      </c>
      <c r="T22" s="4" t="s">
        <v>2</v>
      </c>
      <c r="U22" s="4" t="s">
        <v>1</v>
      </c>
      <c r="V22" s="4" t="s">
        <v>6</v>
      </c>
      <c r="W22" s="4" t="s">
        <v>5</v>
      </c>
      <c r="X22" s="4" t="s">
        <v>10</v>
      </c>
      <c r="Y22" s="4" t="s">
        <v>7</v>
      </c>
      <c r="Z22" s="4" t="s">
        <v>8</v>
      </c>
      <c r="AD22" s="1" t="s">
        <v>40</v>
      </c>
      <c r="AE22" s="4" t="s">
        <v>3</v>
      </c>
      <c r="AF22" s="11"/>
      <c r="AG22" s="11"/>
      <c r="AH22" s="1" t="s">
        <v>40</v>
      </c>
      <c r="AI22" s="4" t="s">
        <v>4</v>
      </c>
      <c r="AJ22" s="4" t="s">
        <v>9</v>
      </c>
      <c r="AM22" s="11" t="s">
        <v>148</v>
      </c>
      <c r="AN22">
        <v>20</v>
      </c>
      <c r="AO22">
        <v>20</v>
      </c>
      <c r="AP22">
        <v>20</v>
      </c>
      <c r="AQ22">
        <v>20</v>
      </c>
      <c r="AR22">
        <v>20</v>
      </c>
      <c r="AS22">
        <v>20</v>
      </c>
      <c r="AT22">
        <v>20</v>
      </c>
      <c r="AU22">
        <v>20</v>
      </c>
      <c r="AV22">
        <v>20</v>
      </c>
      <c r="AW22">
        <v>20</v>
      </c>
      <c r="AX22">
        <v>20</v>
      </c>
    </row>
    <row r="23" spans="1:50" ht="15.75" thickBot="1" x14ac:dyDescent="0.3">
      <c r="A23" s="205" t="s">
        <v>29</v>
      </c>
      <c r="B23" s="206" t="s">
        <v>33</v>
      </c>
      <c r="C23" s="207"/>
      <c r="D23" s="206">
        <v>0.3</v>
      </c>
      <c r="E23" s="206">
        <v>0.3</v>
      </c>
      <c r="F23" s="206">
        <v>0.3</v>
      </c>
      <c r="G23" s="206">
        <v>0.3</v>
      </c>
      <c r="H23" s="206">
        <v>0.3</v>
      </c>
      <c r="I23" s="206">
        <v>0.4</v>
      </c>
      <c r="J23" s="206">
        <v>0.3</v>
      </c>
      <c r="K23" s="206">
        <v>0.3</v>
      </c>
      <c r="L23" s="206">
        <v>0.3</v>
      </c>
      <c r="M23" s="207">
        <v>0.3</v>
      </c>
      <c r="R23" s="1" t="s">
        <v>45</v>
      </c>
      <c r="S23" s="1">
        <f>C10</f>
        <v>0.02</v>
      </c>
      <c r="T23" s="1">
        <f>D10</f>
        <v>0.02</v>
      </c>
      <c r="U23" s="1" t="e">
        <f>#REF!</f>
        <v>#REF!</v>
      </c>
      <c r="V23" s="1">
        <f>H10</f>
        <v>0.02</v>
      </c>
      <c r="W23" s="1">
        <f>I10</f>
        <v>0.02</v>
      </c>
      <c r="X23" s="1">
        <f>J10</f>
        <v>0.02</v>
      </c>
      <c r="Y23" s="1">
        <f>K10</f>
        <v>0.02</v>
      </c>
      <c r="Z23" s="1">
        <f>L10</f>
        <v>0.02</v>
      </c>
      <c r="AD23" s="1" t="s">
        <v>56</v>
      </c>
      <c r="AE23" s="5">
        <f>G24</f>
        <v>0</v>
      </c>
      <c r="AF23" s="12"/>
      <c r="AG23" s="12"/>
      <c r="AH23" s="1" t="s">
        <v>56</v>
      </c>
      <c r="AI23" s="1">
        <f>F24</f>
        <v>0</v>
      </c>
      <c r="AJ23" s="1">
        <f>M24</f>
        <v>0</v>
      </c>
    </row>
    <row r="24" spans="1:50" ht="15.75" thickBot="1" x14ac:dyDescent="0.3">
      <c r="A24" s="15" t="s">
        <v>37</v>
      </c>
      <c r="B24" s="16" t="s">
        <v>36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R24" s="1" t="s">
        <v>41</v>
      </c>
      <c r="S24" s="1">
        <v>0.1</v>
      </c>
      <c r="T24" s="1">
        <v>0.1</v>
      </c>
      <c r="U24" s="1">
        <v>0.1</v>
      </c>
      <c r="V24" s="1">
        <v>0.1</v>
      </c>
      <c r="W24" s="1">
        <v>0.1</v>
      </c>
      <c r="X24" s="1">
        <v>0.1</v>
      </c>
      <c r="Y24" s="1">
        <v>0.1</v>
      </c>
      <c r="Z24" s="1">
        <v>0.1</v>
      </c>
      <c r="AD24" s="1" t="s">
        <v>54</v>
      </c>
      <c r="AE24" s="1"/>
      <c r="AH24" s="1" t="s">
        <v>58</v>
      </c>
      <c r="AI24" s="1">
        <v>2000</v>
      </c>
      <c r="AJ24" s="1">
        <v>2000</v>
      </c>
    </row>
    <row r="25" spans="1:50" x14ac:dyDescent="0.25">
      <c r="A25" s="4" t="s">
        <v>30</v>
      </c>
      <c r="B25" s="1" t="s">
        <v>36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AH25" s="1"/>
      <c r="AI25" s="1"/>
      <c r="AN25" s="19" t="s">
        <v>11</v>
      </c>
      <c r="AO25" s="18" t="s">
        <v>2</v>
      </c>
      <c r="AP25" s="18" t="s">
        <v>1</v>
      </c>
      <c r="AQ25" s="18" t="s">
        <v>4</v>
      </c>
      <c r="AR25" s="18" t="s">
        <v>3</v>
      </c>
      <c r="AS25" s="18" t="s">
        <v>6</v>
      </c>
      <c r="AT25" s="18" t="s">
        <v>5</v>
      </c>
      <c r="AU25" s="18" t="s">
        <v>10</v>
      </c>
      <c r="AV25" s="18" t="s">
        <v>7</v>
      </c>
      <c r="AW25" s="18" t="s">
        <v>8</v>
      </c>
      <c r="AX25" s="18" t="s">
        <v>9</v>
      </c>
    </row>
    <row r="26" spans="1:50" ht="14.25" customHeight="1" x14ac:dyDescent="0.25">
      <c r="AH26" s="1"/>
      <c r="AI26" s="1"/>
      <c r="AM26" t="s">
        <v>18</v>
      </c>
      <c r="AN26" s="21">
        <f t="shared" ref="AN26:AX26" si="3">C11</f>
        <v>0.2</v>
      </c>
      <c r="AO26" s="1">
        <f t="shared" si="3"/>
        <v>0.2</v>
      </c>
      <c r="AP26" s="1">
        <f t="shared" si="3"/>
        <v>0.2</v>
      </c>
      <c r="AQ26" s="1">
        <f>F10</f>
        <v>0.02</v>
      </c>
      <c r="AR26" s="1">
        <f t="shared" si="3"/>
        <v>0.2</v>
      </c>
      <c r="AS26" s="1">
        <f t="shared" si="3"/>
        <v>0.02</v>
      </c>
      <c r="AT26" s="1">
        <f t="shared" si="3"/>
        <v>0.2</v>
      </c>
      <c r="AU26" s="1">
        <f t="shared" si="3"/>
        <v>0.2</v>
      </c>
      <c r="AV26" s="1">
        <f t="shared" si="3"/>
        <v>0.2</v>
      </c>
      <c r="AW26" s="1">
        <f t="shared" si="3"/>
        <v>0.2</v>
      </c>
      <c r="AX26" s="1">
        <f t="shared" si="3"/>
        <v>0.2</v>
      </c>
    </row>
    <row r="27" spans="1:50" ht="15.75" customHeight="1" x14ac:dyDescent="0.25">
      <c r="D27" s="169">
        <v>0.6</v>
      </c>
      <c r="E27" s="169">
        <v>60.5</v>
      </c>
      <c r="F27" s="169">
        <v>65.099999999999994</v>
      </c>
      <c r="G27" s="169">
        <v>53.6</v>
      </c>
      <c r="H27" s="169">
        <v>54</v>
      </c>
      <c r="I27" s="169">
        <v>0.3</v>
      </c>
      <c r="J27" s="169">
        <v>40.799999999999997</v>
      </c>
      <c r="K27" s="169">
        <v>60.4</v>
      </c>
      <c r="L27" s="169">
        <v>51.9</v>
      </c>
      <c r="M27" s="169">
        <v>61.5</v>
      </c>
      <c r="N27" s="169">
        <v>40.799999999999997</v>
      </c>
      <c r="AH27" s="1"/>
      <c r="AI27" s="1"/>
      <c r="AM27" s="11" t="s">
        <v>149</v>
      </c>
      <c r="AN27">
        <v>5.0000000000000001E-3</v>
      </c>
      <c r="AO27">
        <v>5.0000000000000001E-3</v>
      </c>
      <c r="AP27">
        <v>5.0000000000000001E-3</v>
      </c>
      <c r="AQ27">
        <v>5.0000000000000001E-3</v>
      </c>
      <c r="AR27">
        <v>5.0000000000000001E-3</v>
      </c>
      <c r="AS27">
        <v>5.0000000000000001E-3</v>
      </c>
      <c r="AT27">
        <v>5.0000000000000001E-3</v>
      </c>
      <c r="AU27">
        <v>5.0000000000000001E-3</v>
      </c>
      <c r="AV27">
        <v>5.0000000000000001E-3</v>
      </c>
      <c r="AW27">
        <v>5.0000000000000001E-3</v>
      </c>
      <c r="AX27">
        <v>5.0000000000000001E-3</v>
      </c>
    </row>
    <row r="28" spans="1:50" ht="26.25" customHeight="1" thickBot="1" x14ac:dyDescent="0.3">
      <c r="A28" s="11" t="s">
        <v>145</v>
      </c>
      <c r="D28" s="214">
        <f>D27*9.5/(100)</f>
        <v>5.7000000000000002E-2</v>
      </c>
      <c r="E28" s="214">
        <f t="shared" ref="E28:N28" si="4">E27*9.5/(100)</f>
        <v>5.7474999999999996</v>
      </c>
      <c r="F28" s="214">
        <f t="shared" si="4"/>
        <v>6.184499999999999</v>
      </c>
      <c r="G28" s="214">
        <f t="shared" si="4"/>
        <v>5.0919999999999996</v>
      </c>
      <c r="H28" s="214">
        <f t="shared" si="4"/>
        <v>5.13</v>
      </c>
      <c r="I28" s="214">
        <f t="shared" si="4"/>
        <v>2.8500000000000001E-2</v>
      </c>
      <c r="J28" s="214">
        <f t="shared" si="4"/>
        <v>3.8759999999999994</v>
      </c>
      <c r="K28" s="214">
        <f t="shared" si="4"/>
        <v>5.7379999999999995</v>
      </c>
      <c r="L28" s="214">
        <f t="shared" si="4"/>
        <v>4.9305000000000003</v>
      </c>
      <c r="M28" s="214">
        <f t="shared" si="4"/>
        <v>5.8425000000000002</v>
      </c>
      <c r="N28" s="214">
        <f t="shared" si="4"/>
        <v>3.8759999999999994</v>
      </c>
      <c r="R28" s="1" t="s">
        <v>40</v>
      </c>
      <c r="S28" s="4" t="s">
        <v>11</v>
      </c>
      <c r="T28" s="4" t="s">
        <v>2</v>
      </c>
      <c r="U28" s="4" t="s">
        <v>1</v>
      </c>
      <c r="V28" s="4" t="s">
        <v>6</v>
      </c>
      <c r="W28" s="4" t="s">
        <v>5</v>
      </c>
      <c r="X28" s="4" t="s">
        <v>10</v>
      </c>
      <c r="Y28" s="4" t="s">
        <v>7</v>
      </c>
      <c r="Z28" s="4" t="s">
        <v>8</v>
      </c>
      <c r="AE28" s="8"/>
      <c r="AF28" s="11"/>
      <c r="AG28" s="11"/>
      <c r="AH28" s="89" t="s">
        <v>40</v>
      </c>
      <c r="AI28" s="90" t="s">
        <v>4</v>
      </c>
      <c r="AJ28" s="90" t="s">
        <v>9</v>
      </c>
    </row>
    <row r="29" spans="1:50" ht="30.75" customHeight="1" x14ac:dyDescent="0.25">
      <c r="R29" s="1" t="s">
        <v>18</v>
      </c>
      <c r="S29" s="1">
        <f>C11</f>
        <v>0.2</v>
      </c>
      <c r="T29" s="1">
        <f>D11</f>
        <v>0.2</v>
      </c>
      <c r="U29" s="1">
        <f>E11</f>
        <v>0.2</v>
      </c>
      <c r="V29" s="1">
        <f>H11</f>
        <v>0.02</v>
      </c>
      <c r="W29" s="1">
        <f>I10</f>
        <v>0.02</v>
      </c>
      <c r="X29" s="1">
        <f>J11</f>
        <v>0.2</v>
      </c>
      <c r="Y29" s="1">
        <f>K11</f>
        <v>0.2</v>
      </c>
      <c r="Z29" s="1">
        <f>L11</f>
        <v>0.2</v>
      </c>
      <c r="AE29" s="9"/>
      <c r="AH29" s="89" t="s">
        <v>59</v>
      </c>
      <c r="AI29" s="91">
        <v>200</v>
      </c>
      <c r="AJ29" s="89" t="s">
        <v>61</v>
      </c>
      <c r="AN29" s="19" t="s">
        <v>11</v>
      </c>
      <c r="AO29" s="18" t="s">
        <v>2</v>
      </c>
      <c r="AP29" s="18" t="s">
        <v>1</v>
      </c>
      <c r="AQ29" s="18" t="s">
        <v>4</v>
      </c>
      <c r="AR29" s="18" t="s">
        <v>3</v>
      </c>
      <c r="AS29" s="18" t="s">
        <v>6</v>
      </c>
      <c r="AT29" s="18" t="s">
        <v>5</v>
      </c>
      <c r="AU29" s="18" t="s">
        <v>10</v>
      </c>
      <c r="AV29" s="18" t="s">
        <v>7</v>
      </c>
      <c r="AW29" s="18" t="s">
        <v>8</v>
      </c>
      <c r="AX29" s="18" t="s">
        <v>9</v>
      </c>
    </row>
    <row r="30" spans="1:50" ht="23.25" customHeight="1" x14ac:dyDescent="0.25">
      <c r="R30" s="1" t="s">
        <v>41</v>
      </c>
      <c r="S30" s="1">
        <v>0.2</v>
      </c>
      <c r="T30" s="1">
        <v>0.2</v>
      </c>
      <c r="U30" s="1">
        <v>0.2</v>
      </c>
      <c r="V30" s="1">
        <v>0.2</v>
      </c>
      <c r="W30" s="1">
        <v>0.2</v>
      </c>
      <c r="X30" s="1">
        <v>0.2</v>
      </c>
      <c r="Y30" s="1">
        <v>0.2</v>
      </c>
      <c r="Z30" s="1">
        <v>0.2</v>
      </c>
      <c r="AE30" s="9"/>
      <c r="AH30" s="89" t="s">
        <v>58</v>
      </c>
      <c r="AI30" s="89">
        <v>200</v>
      </c>
      <c r="AJ30" s="89">
        <v>200</v>
      </c>
      <c r="AM30" t="s">
        <v>46</v>
      </c>
      <c r="AN30" s="21">
        <f>C12</f>
        <v>0</v>
      </c>
      <c r="AO30" s="1">
        <f>D12</f>
        <v>0</v>
      </c>
      <c r="AP30" s="1">
        <f>E12</f>
        <v>0</v>
      </c>
      <c r="AQ30" s="1">
        <f>E12</f>
        <v>0</v>
      </c>
      <c r="AR30" s="1">
        <f t="shared" ref="AR30:AX30" si="5">G12</f>
        <v>0</v>
      </c>
      <c r="AS30" s="1">
        <f t="shared" si="5"/>
        <v>0</v>
      </c>
      <c r="AT30" s="1">
        <f t="shared" si="5"/>
        <v>0</v>
      </c>
      <c r="AU30" s="1">
        <f t="shared" si="5"/>
        <v>0</v>
      </c>
      <c r="AV30" s="1">
        <f t="shared" si="5"/>
        <v>0</v>
      </c>
      <c r="AW30" s="1">
        <f t="shared" si="5"/>
        <v>0</v>
      </c>
      <c r="AX30" s="1">
        <f t="shared" si="5"/>
        <v>0</v>
      </c>
    </row>
    <row r="31" spans="1:50" ht="30.75" customHeight="1" x14ac:dyDescent="0.25">
      <c r="AM31" s="11" t="s">
        <v>150</v>
      </c>
      <c r="AN31">
        <v>0.3</v>
      </c>
      <c r="AO31">
        <v>0.3</v>
      </c>
      <c r="AP31">
        <v>0.3</v>
      </c>
      <c r="AQ31">
        <v>0.3</v>
      </c>
      <c r="AR31">
        <v>0.3</v>
      </c>
      <c r="AS31">
        <v>0.3</v>
      </c>
      <c r="AT31">
        <v>0.3</v>
      </c>
      <c r="AU31">
        <v>0.3</v>
      </c>
      <c r="AV31">
        <v>0.3</v>
      </c>
      <c r="AW31">
        <v>0.3</v>
      </c>
      <c r="AX31">
        <v>0.3</v>
      </c>
    </row>
    <row r="32" spans="1:50" ht="42" customHeight="1" x14ac:dyDescent="0.25"/>
    <row r="33" spans="1:52" ht="35.25" customHeight="1" thickBot="1" x14ac:dyDescent="0.3">
      <c r="R33" s="1" t="s">
        <v>40</v>
      </c>
      <c r="S33" s="4" t="s">
        <v>11</v>
      </c>
      <c r="T33" s="4" t="s">
        <v>2</v>
      </c>
      <c r="U33" s="4" t="s">
        <v>1</v>
      </c>
      <c r="V33" s="4" t="s">
        <v>6</v>
      </c>
      <c r="W33" s="4" t="s">
        <v>5</v>
      </c>
      <c r="X33" s="4" t="s">
        <v>10</v>
      </c>
      <c r="Y33" s="4" t="s">
        <v>7</v>
      </c>
      <c r="Z33" s="4" t="s">
        <v>8</v>
      </c>
      <c r="AD33" s="1"/>
      <c r="AE33" s="8"/>
      <c r="AF33" s="11"/>
      <c r="AG33" s="11"/>
      <c r="AH33" s="6"/>
      <c r="AI33" s="4"/>
      <c r="AJ33" s="4"/>
    </row>
    <row r="34" spans="1:52" ht="36.75" customHeight="1" x14ac:dyDescent="0.25">
      <c r="R34" s="1" t="s">
        <v>46</v>
      </c>
      <c r="S34" s="1">
        <f>C12</f>
        <v>0</v>
      </c>
      <c r="T34" s="1">
        <f>D12</f>
        <v>0</v>
      </c>
      <c r="U34" s="1">
        <f>E12</f>
        <v>0</v>
      </c>
      <c r="V34" s="1">
        <f>H12</f>
        <v>0</v>
      </c>
      <c r="W34" s="1">
        <f>I12</f>
        <v>0</v>
      </c>
      <c r="X34" s="1">
        <f>J12</f>
        <v>0</v>
      </c>
      <c r="Y34" s="1">
        <f>K12</f>
        <v>0</v>
      </c>
      <c r="Z34" s="1">
        <f>L12</f>
        <v>0</v>
      </c>
      <c r="AD34" s="1"/>
      <c r="AE34" s="9"/>
      <c r="AH34" s="7"/>
      <c r="AI34" s="1"/>
      <c r="AJ34" s="1"/>
      <c r="AN34" s="19" t="s">
        <v>11</v>
      </c>
      <c r="AO34" s="18" t="s">
        <v>2</v>
      </c>
      <c r="AP34" s="18" t="s">
        <v>1</v>
      </c>
      <c r="AQ34" s="18" t="s">
        <v>4</v>
      </c>
      <c r="AR34" s="18" t="s">
        <v>3</v>
      </c>
      <c r="AS34" s="18" t="s">
        <v>6</v>
      </c>
      <c r="AT34" s="18" t="s">
        <v>5</v>
      </c>
      <c r="AU34" s="18" t="s">
        <v>10</v>
      </c>
      <c r="AV34" s="18" t="s">
        <v>7</v>
      </c>
      <c r="AW34" s="18" t="s">
        <v>8</v>
      </c>
      <c r="AX34" s="18" t="s">
        <v>9</v>
      </c>
    </row>
    <row r="35" spans="1:52" ht="34.5" customHeight="1" x14ac:dyDescent="0.25">
      <c r="R35" t="s">
        <v>41</v>
      </c>
      <c r="S35" s="1">
        <v>5</v>
      </c>
      <c r="T35" s="1">
        <v>5</v>
      </c>
      <c r="U35" s="1">
        <v>5</v>
      </c>
      <c r="V35" s="1">
        <v>5</v>
      </c>
      <c r="W35" s="1">
        <v>5</v>
      </c>
      <c r="X35" s="1">
        <v>5</v>
      </c>
      <c r="Y35" s="1">
        <v>5</v>
      </c>
      <c r="Z35" s="1">
        <v>5</v>
      </c>
      <c r="AE35" s="9"/>
      <c r="AH35" s="7"/>
      <c r="AI35" s="1"/>
      <c r="AJ35" s="1"/>
      <c r="AM35" t="s">
        <v>47</v>
      </c>
      <c r="AN35" s="2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'DATOS FEBRERO'!#REF!</f>
        <v>#REF!</v>
      </c>
    </row>
    <row r="36" spans="1:52" ht="30" customHeight="1" x14ac:dyDescent="0.25">
      <c r="AM36" s="11" t="s">
        <v>151</v>
      </c>
      <c r="AN36">
        <v>1E-3</v>
      </c>
      <c r="AO36">
        <v>1E-3</v>
      </c>
      <c r="AP36">
        <v>1E-3</v>
      </c>
      <c r="AQ36">
        <v>1E-3</v>
      </c>
      <c r="AR36">
        <v>1E-3</v>
      </c>
      <c r="AS36">
        <v>1E-3</v>
      </c>
      <c r="AT36">
        <v>1E-3</v>
      </c>
      <c r="AU36">
        <v>1E-3</v>
      </c>
      <c r="AV36">
        <v>1E-3</v>
      </c>
      <c r="AW36">
        <v>1E-3</v>
      </c>
      <c r="AX36">
        <v>1E-3</v>
      </c>
    </row>
    <row r="37" spans="1:52" ht="28.5" customHeight="1" thickBot="1" x14ac:dyDescent="0.3"/>
    <row r="38" spans="1:52" ht="31.5" customHeight="1" x14ac:dyDescent="0.25">
      <c r="R38" s="1" t="s">
        <v>40</v>
      </c>
      <c r="S38" s="4" t="s">
        <v>11</v>
      </c>
      <c r="T38" s="4" t="s">
        <v>2</v>
      </c>
      <c r="U38" s="4" t="s">
        <v>1</v>
      </c>
      <c r="V38" s="4" t="s">
        <v>6</v>
      </c>
      <c r="W38" s="4" t="s">
        <v>5</v>
      </c>
      <c r="X38" s="4" t="s">
        <v>10</v>
      </c>
      <c r="Y38" s="4" t="s">
        <v>7</v>
      </c>
      <c r="Z38" s="4" t="s">
        <v>8</v>
      </c>
      <c r="AN38" s="19" t="s">
        <v>11</v>
      </c>
      <c r="AO38" s="18" t="s">
        <v>2</v>
      </c>
      <c r="AP38" s="18" t="s">
        <v>1</v>
      </c>
      <c r="AQ38" s="18" t="s">
        <v>4</v>
      </c>
      <c r="AR38" s="18" t="s">
        <v>3</v>
      </c>
      <c r="AS38" s="18" t="s">
        <v>6</v>
      </c>
      <c r="AT38" s="18" t="s">
        <v>5</v>
      </c>
      <c r="AU38" s="18" t="s">
        <v>10</v>
      </c>
      <c r="AV38" s="18" t="s">
        <v>7</v>
      </c>
      <c r="AW38" s="18" t="s">
        <v>8</v>
      </c>
      <c r="AX38" s="18" t="s">
        <v>9</v>
      </c>
    </row>
    <row r="39" spans="1:52" ht="24" customHeight="1" x14ac:dyDescent="0.25">
      <c r="A39" s="216"/>
      <c r="B39" s="216"/>
      <c r="C39" s="85"/>
      <c r="D39" s="85"/>
      <c r="E39" s="225"/>
      <c r="F39" s="225"/>
      <c r="G39" s="225"/>
      <c r="R39" s="1" t="s">
        <v>47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>
        <f>J12</f>
        <v>0</v>
      </c>
      <c r="Y39" s="1" t="e">
        <f>#REF!</f>
        <v>#REF!</v>
      </c>
      <c r="Z39" s="1" t="e">
        <f>#REF!</f>
        <v>#REF!</v>
      </c>
      <c r="AM39" t="s">
        <v>139</v>
      </c>
      <c r="AN39" s="21">
        <f t="shared" ref="AN39:AX39" si="6">C15</f>
        <v>0</v>
      </c>
      <c r="AO39" s="1">
        <f t="shared" si="6"/>
        <v>65.400000000000006</v>
      </c>
      <c r="AP39" s="1">
        <f t="shared" si="6"/>
        <v>66.8</v>
      </c>
      <c r="AQ39" s="1">
        <f t="shared" si="6"/>
        <v>64.900000000000006</v>
      </c>
      <c r="AR39" s="1">
        <f t="shared" si="6"/>
        <v>60.1</v>
      </c>
      <c r="AS39" s="1">
        <f t="shared" si="6"/>
        <v>50.7</v>
      </c>
      <c r="AT39" s="1">
        <f>I14</f>
        <v>0.3</v>
      </c>
      <c r="AU39" s="1">
        <f t="shared" si="6"/>
        <v>55.1</v>
      </c>
      <c r="AV39" s="1">
        <f t="shared" si="6"/>
        <v>52.3</v>
      </c>
      <c r="AW39" s="1">
        <f t="shared" si="6"/>
        <v>50.7</v>
      </c>
      <c r="AX39" s="1">
        <f t="shared" si="6"/>
        <v>63.8</v>
      </c>
      <c r="AY39" s="1"/>
      <c r="AZ39" s="1"/>
    </row>
    <row r="40" spans="1:52" ht="15" customHeight="1" x14ac:dyDescent="0.25">
      <c r="E40" s="224"/>
      <c r="F40" s="224"/>
      <c r="G40" s="224"/>
      <c r="R40" t="s">
        <v>41</v>
      </c>
      <c r="S40" s="1">
        <v>5</v>
      </c>
      <c r="T40" s="1">
        <v>5</v>
      </c>
      <c r="U40" s="1">
        <v>5</v>
      </c>
      <c r="V40" s="1">
        <v>5</v>
      </c>
      <c r="W40" s="1">
        <v>5</v>
      </c>
      <c r="X40" s="1">
        <v>5</v>
      </c>
      <c r="Y40" s="1">
        <v>5</v>
      </c>
      <c r="Z40" s="1">
        <v>5</v>
      </c>
      <c r="AM40" s="11" t="s">
        <v>140</v>
      </c>
      <c r="AN40">
        <v>80</v>
      </c>
      <c r="AO40">
        <v>80</v>
      </c>
      <c r="AP40">
        <v>80</v>
      </c>
      <c r="AQ40">
        <v>80</v>
      </c>
      <c r="AR40">
        <v>80</v>
      </c>
      <c r="AS40">
        <v>80</v>
      </c>
      <c r="AT40">
        <v>80</v>
      </c>
      <c r="AU40">
        <v>80</v>
      </c>
      <c r="AV40">
        <v>80</v>
      </c>
      <c r="AW40">
        <v>80</v>
      </c>
      <c r="AX40">
        <v>80</v>
      </c>
    </row>
    <row r="42" spans="1:52" ht="15.75" thickBot="1" x14ac:dyDescent="0.3"/>
    <row r="43" spans="1:52" x14ac:dyDescent="0.25">
      <c r="R43" s="1" t="s">
        <v>40</v>
      </c>
      <c r="S43" s="4" t="s">
        <v>11</v>
      </c>
      <c r="T43" s="4" t="s">
        <v>2</v>
      </c>
      <c r="U43" s="4" t="s">
        <v>1</v>
      </c>
      <c r="V43" s="4" t="s">
        <v>6</v>
      </c>
      <c r="W43" s="4" t="s">
        <v>5</v>
      </c>
      <c r="X43" s="4" t="s">
        <v>10</v>
      </c>
      <c r="Y43" s="4" t="s">
        <v>7</v>
      </c>
      <c r="Z43" s="4" t="s">
        <v>8</v>
      </c>
      <c r="AN43" s="19" t="s">
        <v>11</v>
      </c>
      <c r="AO43" s="18" t="s">
        <v>2</v>
      </c>
      <c r="AP43" s="18" t="s">
        <v>1</v>
      </c>
      <c r="AQ43" s="18" t="s">
        <v>4</v>
      </c>
      <c r="AR43" s="18" t="s">
        <v>3</v>
      </c>
      <c r="AS43" s="18" t="s">
        <v>6</v>
      </c>
      <c r="AT43" s="18" t="s">
        <v>5</v>
      </c>
      <c r="AU43" s="18" t="s">
        <v>10</v>
      </c>
      <c r="AV43" s="18" t="s">
        <v>7</v>
      </c>
      <c r="AW43" s="18" t="s">
        <v>8</v>
      </c>
      <c r="AX43" s="18" t="s">
        <v>9</v>
      </c>
    </row>
    <row r="44" spans="1:52" x14ac:dyDescent="0.25">
      <c r="R44" s="1" t="s">
        <v>158</v>
      </c>
      <c r="S44" s="1">
        <f>C15</f>
        <v>0</v>
      </c>
      <c r="T44" s="1">
        <f>D15</f>
        <v>65.400000000000006</v>
      </c>
      <c r="U44" s="1">
        <f>E15</f>
        <v>66.8</v>
      </c>
      <c r="V44" s="1">
        <f>H15</f>
        <v>50.7</v>
      </c>
      <c r="W44" s="1">
        <f>I14</f>
        <v>0.3</v>
      </c>
      <c r="X44" s="1">
        <f>J15</f>
        <v>55.1</v>
      </c>
      <c r="Y44" s="1">
        <f>K15</f>
        <v>52.3</v>
      </c>
      <c r="Z44" s="1">
        <f>L15</f>
        <v>50.7</v>
      </c>
      <c r="AM44" t="s">
        <v>28</v>
      </c>
      <c r="AN44" s="21">
        <f t="shared" ref="AN44:AX44" si="7">C22</f>
        <v>0</v>
      </c>
      <c r="AO44" s="1">
        <f t="shared" si="7"/>
        <v>0.8</v>
      </c>
      <c r="AP44" s="1">
        <f t="shared" si="7"/>
        <v>0.7</v>
      </c>
      <c r="AQ44" s="1">
        <f t="shared" si="7"/>
        <v>0.2</v>
      </c>
      <c r="AR44" s="1">
        <f t="shared" si="7"/>
        <v>6.64</v>
      </c>
      <c r="AS44" s="1">
        <f t="shared" si="7"/>
        <v>6.77</v>
      </c>
      <c r="AT44" s="1">
        <f t="shared" si="7"/>
        <v>9.1300000000000008</v>
      </c>
      <c r="AU44" s="1">
        <f t="shared" si="7"/>
        <v>3.18</v>
      </c>
      <c r="AV44" s="1">
        <f t="shared" si="7"/>
        <v>1.86</v>
      </c>
      <c r="AW44" s="1">
        <f t="shared" si="7"/>
        <v>0.39</v>
      </c>
      <c r="AX44" s="1">
        <f t="shared" si="7"/>
        <v>0.2</v>
      </c>
    </row>
    <row r="45" spans="1:52" x14ac:dyDescent="0.25">
      <c r="R45" t="s">
        <v>41</v>
      </c>
      <c r="S45" s="1">
        <v>3</v>
      </c>
      <c r="T45" s="1">
        <v>3</v>
      </c>
      <c r="U45" s="1">
        <v>3</v>
      </c>
      <c r="V45" s="1">
        <v>3</v>
      </c>
      <c r="W45" s="1">
        <v>3</v>
      </c>
      <c r="X45" s="1">
        <v>3</v>
      </c>
      <c r="Y45" s="1">
        <v>3</v>
      </c>
      <c r="Z45" s="1">
        <v>3</v>
      </c>
      <c r="AM45" s="11" t="s">
        <v>150</v>
      </c>
      <c r="AN45">
        <v>0.3</v>
      </c>
      <c r="AO45">
        <v>0.3</v>
      </c>
      <c r="AP45">
        <v>0.3</v>
      </c>
      <c r="AQ45">
        <v>0.3</v>
      </c>
      <c r="AR45">
        <v>0.3</v>
      </c>
      <c r="AS45">
        <v>0.3</v>
      </c>
      <c r="AT45">
        <v>0.3</v>
      </c>
      <c r="AU45">
        <v>0.3</v>
      </c>
      <c r="AV45">
        <v>0.3</v>
      </c>
      <c r="AW45">
        <v>0.3</v>
      </c>
      <c r="AX45">
        <v>0.3</v>
      </c>
    </row>
    <row r="47" spans="1:52" ht="15.75" thickBot="1" x14ac:dyDescent="0.3"/>
    <row r="48" spans="1:52" x14ac:dyDescent="0.25">
      <c r="R48" s="1" t="s">
        <v>40</v>
      </c>
      <c r="S48" s="4" t="s">
        <v>11</v>
      </c>
      <c r="T48" s="4" t="s">
        <v>2</v>
      </c>
      <c r="U48" s="4" t="s">
        <v>1</v>
      </c>
      <c r="V48" s="4" t="s">
        <v>6</v>
      </c>
      <c r="W48" s="4" t="s">
        <v>5</v>
      </c>
      <c r="X48" s="4" t="s">
        <v>10</v>
      </c>
      <c r="Y48" s="4" t="s">
        <v>7</v>
      </c>
      <c r="Z48" s="4" t="s">
        <v>8</v>
      </c>
      <c r="AB48" s="4"/>
      <c r="AN48" s="19" t="s">
        <v>11</v>
      </c>
      <c r="AO48" s="18" t="s">
        <v>2</v>
      </c>
      <c r="AP48" s="18" t="s">
        <v>1</v>
      </c>
      <c r="AQ48" s="18" t="s">
        <v>4</v>
      </c>
      <c r="AR48" s="18" t="s">
        <v>3</v>
      </c>
      <c r="AS48" s="18" t="s">
        <v>6</v>
      </c>
      <c r="AT48" s="18" t="s">
        <v>5</v>
      </c>
      <c r="AU48" s="18" t="s">
        <v>10</v>
      </c>
      <c r="AV48" s="18" t="s">
        <v>7</v>
      </c>
      <c r="AW48" s="18" t="s">
        <v>8</v>
      </c>
      <c r="AX48" s="18" t="s">
        <v>9</v>
      </c>
    </row>
    <row r="49" spans="18:50" x14ac:dyDescent="0.25">
      <c r="R49" s="1" t="s">
        <v>129</v>
      </c>
      <c r="S49" s="1">
        <f>C16</f>
        <v>0</v>
      </c>
      <c r="T49" s="1">
        <f>E16</f>
        <v>0</v>
      </c>
      <c r="U49" s="1">
        <f>E16</f>
        <v>0</v>
      </c>
      <c r="V49" s="1">
        <f>H16</f>
        <v>0</v>
      </c>
      <c r="W49" s="1">
        <f>I16</f>
        <v>0</v>
      </c>
      <c r="X49" s="1">
        <f>J16</f>
        <v>0</v>
      </c>
      <c r="Y49" s="1">
        <f>K16</f>
        <v>0</v>
      </c>
      <c r="Z49" s="1">
        <f>L16</f>
        <v>0</v>
      </c>
      <c r="AB49" s="1"/>
      <c r="AM49" t="s">
        <v>29</v>
      </c>
      <c r="AN49" s="21">
        <f>C22</f>
        <v>0</v>
      </c>
      <c r="AO49" s="1">
        <f>D22</f>
        <v>0.8</v>
      </c>
      <c r="AP49" s="1">
        <f>E23</f>
        <v>0.3</v>
      </c>
      <c r="AQ49" s="1">
        <f>F22</f>
        <v>0.2</v>
      </c>
      <c r="AR49" s="1">
        <f>G22</f>
        <v>6.64</v>
      </c>
      <c r="AS49" s="1">
        <f t="shared" ref="AS49:AX49" si="8">H23</f>
        <v>0.3</v>
      </c>
      <c r="AT49" s="1">
        <f t="shared" si="8"/>
        <v>0.4</v>
      </c>
      <c r="AU49" s="1">
        <f t="shared" si="8"/>
        <v>0.3</v>
      </c>
      <c r="AV49" s="1">
        <f t="shared" si="8"/>
        <v>0.3</v>
      </c>
      <c r="AW49" s="1">
        <f t="shared" si="8"/>
        <v>0.3</v>
      </c>
      <c r="AX49" s="1">
        <f t="shared" si="8"/>
        <v>0.3</v>
      </c>
    </row>
    <row r="50" spans="18:50" x14ac:dyDescent="0.25">
      <c r="R50" t="s">
        <v>41</v>
      </c>
      <c r="S50" s="1">
        <v>3</v>
      </c>
      <c r="T50" s="1">
        <v>3</v>
      </c>
      <c r="U50" s="1">
        <v>3</v>
      </c>
      <c r="V50" s="1">
        <v>3</v>
      </c>
      <c r="W50" s="1">
        <v>3</v>
      </c>
      <c r="X50" s="1">
        <v>3</v>
      </c>
      <c r="Y50" s="1">
        <v>3</v>
      </c>
      <c r="Z50" s="1">
        <v>3</v>
      </c>
      <c r="AB50" s="1"/>
      <c r="AM50" s="11" t="s">
        <v>152</v>
      </c>
      <c r="AN50">
        <v>0.5</v>
      </c>
      <c r="AO50">
        <v>0.5</v>
      </c>
      <c r="AP50">
        <v>0.5</v>
      </c>
      <c r="AQ50">
        <v>0.5</v>
      </c>
      <c r="AR50">
        <v>0.5</v>
      </c>
      <c r="AS50">
        <v>0.5</v>
      </c>
      <c r="AT50">
        <v>0.5</v>
      </c>
      <c r="AU50">
        <v>0.5</v>
      </c>
      <c r="AV50">
        <v>0.5</v>
      </c>
      <c r="AW50">
        <v>0.5</v>
      </c>
      <c r="AX50">
        <v>0.5</v>
      </c>
    </row>
  </sheetData>
  <mergeCells count="8">
    <mergeCell ref="E40:G40"/>
    <mergeCell ref="E39:G39"/>
    <mergeCell ref="A39:B39"/>
    <mergeCell ref="AD3:AE3"/>
    <mergeCell ref="A2:M2"/>
    <mergeCell ref="AM3:AT3"/>
    <mergeCell ref="AH3:AJ3"/>
    <mergeCell ref="R3:A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3"/>
  <sheetViews>
    <sheetView workbookViewId="0">
      <selection activeCell="B17" sqref="B17"/>
    </sheetView>
  </sheetViews>
  <sheetFormatPr baseColWidth="10" defaultRowHeight="15" x14ac:dyDescent="0.25"/>
  <cols>
    <col min="1" max="1" width="25.85546875" customWidth="1"/>
  </cols>
  <sheetData>
    <row r="2" spans="1:3" ht="15.75" thickBot="1" x14ac:dyDescent="0.3"/>
    <row r="3" spans="1:3" ht="15.75" thickBot="1" x14ac:dyDescent="0.3">
      <c r="A3" s="86"/>
      <c r="B3" s="87" t="s">
        <v>6</v>
      </c>
      <c r="C3" s="87" t="s">
        <v>5</v>
      </c>
    </row>
    <row r="4" spans="1:3" x14ac:dyDescent="0.25">
      <c r="A4" s="17" t="s">
        <v>0</v>
      </c>
      <c r="B4" s="88">
        <f>'DATOS FEBRERO'!H4</f>
        <v>16.3</v>
      </c>
      <c r="C4" s="1">
        <f>'DATOS FEBRERO'!I4</f>
        <v>17.5</v>
      </c>
    </row>
    <row r="5" spans="1:3" x14ac:dyDescent="0.25">
      <c r="A5" s="20" t="s">
        <v>12</v>
      </c>
      <c r="B5" s="1">
        <f>'DATOS FEBRERO'!H5</f>
        <v>8</v>
      </c>
      <c r="C5" s="1">
        <f>'DATOS FEBRERO'!I5</f>
        <v>8</v>
      </c>
    </row>
    <row r="6" spans="1:3" x14ac:dyDescent="0.25">
      <c r="A6" s="20" t="s">
        <v>13</v>
      </c>
      <c r="B6" s="1">
        <f>'DATOS FEBRERO'!H6</f>
        <v>40</v>
      </c>
      <c r="C6" s="1">
        <f>'DATOS FEBRERO'!I6</f>
        <v>40</v>
      </c>
    </row>
    <row r="7" spans="1:3" x14ac:dyDescent="0.25">
      <c r="A7" s="20" t="s">
        <v>14</v>
      </c>
      <c r="B7" s="1">
        <f>'DATOS FEBRERO'!H7</f>
        <v>111.1</v>
      </c>
      <c r="C7" s="1">
        <f>'DATOS FEBRERO'!I7</f>
        <v>147.5</v>
      </c>
    </row>
    <row r="8" spans="1:3" x14ac:dyDescent="0.25">
      <c r="A8" s="20" t="s">
        <v>15</v>
      </c>
      <c r="B8" s="1">
        <f>'DATOS FEBRERO'!H8</f>
        <v>100</v>
      </c>
      <c r="C8" s="1">
        <f>'DATOS FEBRERO'!I8</f>
        <v>100</v>
      </c>
    </row>
    <row r="9" spans="1:3" x14ac:dyDescent="0.25">
      <c r="A9" s="20" t="s">
        <v>16</v>
      </c>
      <c r="B9" s="1">
        <f>'DATOS FEBRERO'!H9</f>
        <v>30.8</v>
      </c>
      <c r="C9" s="1">
        <f>'DATOS FEBRERO'!I9</f>
        <v>38</v>
      </c>
    </row>
    <row r="10" spans="1:3" x14ac:dyDescent="0.25">
      <c r="A10" s="20" t="s">
        <v>17</v>
      </c>
      <c r="B10" s="1">
        <f>'DATOS FEBRERO'!H10</f>
        <v>0.02</v>
      </c>
      <c r="C10" s="1">
        <f>'DATOS FEBRERO'!I10</f>
        <v>0.02</v>
      </c>
    </row>
    <row r="11" spans="1:3" x14ac:dyDescent="0.25">
      <c r="A11" s="20" t="s">
        <v>18</v>
      </c>
      <c r="B11" s="1">
        <f>'DATOS FEBRERO'!H11</f>
        <v>0.02</v>
      </c>
      <c r="C11" s="1">
        <f>'DATOS FEBRERO'!I11</f>
        <v>0.2</v>
      </c>
    </row>
    <row r="12" spans="1:3" x14ac:dyDescent="0.25">
      <c r="A12" s="20" t="s">
        <v>19</v>
      </c>
      <c r="B12" s="1">
        <f>'DATOS FEBRERO'!H12</f>
        <v>0</v>
      </c>
      <c r="C12" s="1">
        <f>'DATOS FEBRERO'!I12</f>
        <v>0</v>
      </c>
    </row>
    <row r="13" spans="1:3" x14ac:dyDescent="0.25">
      <c r="A13" s="20" t="s">
        <v>20</v>
      </c>
      <c r="B13" s="1">
        <f>'DATOS FEBRERO'!H14</f>
        <v>0.3</v>
      </c>
      <c r="C13" s="1" t="e">
        <f>'DATOS FEBRERO'!#REF!</f>
        <v>#REF!</v>
      </c>
    </row>
    <row r="14" spans="1:3" x14ac:dyDescent="0.25">
      <c r="A14" s="20" t="s">
        <v>21</v>
      </c>
      <c r="B14" s="1" t="e">
        <f>'DATOS FEBRERO'!#REF!</f>
        <v>#REF!</v>
      </c>
      <c r="C14" s="1" t="e">
        <f>'DATOS FEBRERO'!#REF!</f>
        <v>#REF!</v>
      </c>
    </row>
    <row r="15" spans="1:3" x14ac:dyDescent="0.25">
      <c r="A15" s="20" t="s">
        <v>22</v>
      </c>
      <c r="B15" s="3">
        <f>'DATOS FEBRERO'!H15</f>
        <v>50.7</v>
      </c>
      <c r="C15" s="3">
        <f>'DATOS FEBRERO'!I14</f>
        <v>0.3</v>
      </c>
    </row>
    <row r="16" spans="1:3" x14ac:dyDescent="0.25">
      <c r="A16" s="20" t="s">
        <v>22</v>
      </c>
      <c r="B16" s="2">
        <f>'DATOS FEBRERO'!H16</f>
        <v>0</v>
      </c>
      <c r="C16" s="2">
        <f>'DATOS FEBRERO'!I16</f>
        <v>0</v>
      </c>
    </row>
    <row r="17" spans="1:3" x14ac:dyDescent="0.25">
      <c r="A17" s="20" t="s">
        <v>23</v>
      </c>
      <c r="B17" s="1">
        <f>'DATOS FEBRERO'!H17</f>
        <v>322</v>
      </c>
      <c r="C17" s="1">
        <f>'DATOS FEBRERO'!I17</f>
        <v>411</v>
      </c>
    </row>
    <row r="18" spans="1:3" x14ac:dyDescent="0.25">
      <c r="A18" s="20" t="s">
        <v>24</v>
      </c>
      <c r="B18" s="1">
        <f>'DATOS FEBRERO'!H18</f>
        <v>15</v>
      </c>
      <c r="C18" s="1">
        <f>'DATOS FEBRERO'!I18</f>
        <v>14.5</v>
      </c>
    </row>
    <row r="19" spans="1:3" x14ac:dyDescent="0.25">
      <c r="A19" s="20" t="s">
        <v>25</v>
      </c>
      <c r="B19" s="1">
        <f>'DATOS FEBRERO'!H19</f>
        <v>0.41</v>
      </c>
      <c r="C19" s="1">
        <f>'DATOS FEBRERO'!I19</f>
        <v>0.41</v>
      </c>
    </row>
    <row r="20" spans="1:3" x14ac:dyDescent="0.25">
      <c r="A20" s="20" t="s">
        <v>26</v>
      </c>
      <c r="B20" s="1">
        <f>'DATOS FEBRERO'!H20</f>
        <v>51</v>
      </c>
      <c r="C20" s="1">
        <f>'DATOS FEBRERO'!I20</f>
        <v>44</v>
      </c>
    </row>
    <row r="21" spans="1:3" x14ac:dyDescent="0.25">
      <c r="A21" s="20" t="s">
        <v>27</v>
      </c>
      <c r="B21" s="1">
        <f>'DATOS FEBRERO'!H21</f>
        <v>399.7</v>
      </c>
      <c r="C21" s="1">
        <f>'DATOS FEBRERO'!I21</f>
        <v>389.3</v>
      </c>
    </row>
    <row r="22" spans="1:3" x14ac:dyDescent="0.25">
      <c r="A22" s="20" t="s">
        <v>28</v>
      </c>
      <c r="B22" s="1">
        <f>'DATOS FEBRERO'!H22</f>
        <v>6.77</v>
      </c>
      <c r="C22" s="1">
        <f>'DATOS FEBRERO'!I22</f>
        <v>9.1300000000000008</v>
      </c>
    </row>
    <row r="23" spans="1:3" ht="15.75" thickBot="1" x14ac:dyDescent="0.3">
      <c r="A23" s="22" t="s">
        <v>29</v>
      </c>
      <c r="B23" s="23">
        <f>'DATOS FEBRERO'!H23</f>
        <v>0.3</v>
      </c>
      <c r="C23" s="1">
        <f>'DATOS FEBRERO'!I23</f>
        <v>0.4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topLeftCell="A4" workbookViewId="0">
      <selection activeCell="I21" sqref="I21"/>
    </sheetView>
  </sheetViews>
  <sheetFormatPr baseColWidth="10" defaultRowHeight="15" x14ac:dyDescent="0.25"/>
  <cols>
    <col min="3" max="3" width="23.28515625" customWidth="1"/>
  </cols>
  <sheetData>
    <row r="1" spans="1:7" ht="24" x14ac:dyDescent="0.25">
      <c r="A1" s="27" t="s">
        <v>84</v>
      </c>
      <c r="B1" s="230" t="s">
        <v>67</v>
      </c>
      <c r="C1" s="230"/>
      <c r="D1" s="230" t="s">
        <v>49</v>
      </c>
      <c r="E1" s="230"/>
      <c r="F1" s="230"/>
      <c r="G1" s="24" t="s">
        <v>66</v>
      </c>
    </row>
    <row r="2" spans="1:7" x14ac:dyDescent="0.25">
      <c r="A2" s="28" t="s">
        <v>11</v>
      </c>
      <c r="B2" s="226" t="s">
        <v>68</v>
      </c>
      <c r="C2" s="226"/>
      <c r="D2" s="227" t="s">
        <v>50</v>
      </c>
      <c r="E2" s="227"/>
      <c r="F2" s="227"/>
      <c r="G2" s="25" t="s">
        <v>53</v>
      </c>
    </row>
    <row r="3" spans="1:7" x14ac:dyDescent="0.25">
      <c r="A3" s="28" t="s">
        <v>2</v>
      </c>
      <c r="B3" s="226" t="s">
        <v>69</v>
      </c>
      <c r="C3" s="226"/>
      <c r="D3" s="227" t="s">
        <v>50</v>
      </c>
      <c r="E3" s="227"/>
      <c r="F3" s="227"/>
      <c r="G3" s="25" t="s">
        <v>53</v>
      </c>
    </row>
    <row r="4" spans="1:7" x14ac:dyDescent="0.25">
      <c r="A4" s="28" t="s">
        <v>1</v>
      </c>
      <c r="B4" s="226" t="s">
        <v>70</v>
      </c>
      <c r="C4" s="226"/>
      <c r="D4" s="227" t="s">
        <v>50</v>
      </c>
      <c r="E4" s="227"/>
      <c r="F4" s="227"/>
      <c r="G4" s="25" t="s">
        <v>53</v>
      </c>
    </row>
    <row r="5" spans="1:7" ht="27.75" customHeight="1" x14ac:dyDescent="0.25">
      <c r="A5" s="28" t="s">
        <v>4</v>
      </c>
      <c r="B5" s="226" t="s">
        <v>71</v>
      </c>
      <c r="C5" s="226"/>
      <c r="D5" s="227" t="s">
        <v>52</v>
      </c>
      <c r="E5" s="227"/>
      <c r="F5" s="227"/>
      <c r="G5" s="25" t="s">
        <v>65</v>
      </c>
    </row>
    <row r="6" spans="1:7" ht="27" customHeight="1" x14ac:dyDescent="0.25">
      <c r="A6" s="28" t="s">
        <v>3</v>
      </c>
      <c r="B6" s="226" t="s">
        <v>72</v>
      </c>
      <c r="C6" s="226"/>
      <c r="D6" s="227" t="s">
        <v>51</v>
      </c>
      <c r="E6" s="227"/>
      <c r="F6" s="227"/>
      <c r="G6" s="25" t="s">
        <v>64</v>
      </c>
    </row>
    <row r="7" spans="1:7" x14ac:dyDescent="0.25">
      <c r="A7" s="28" t="s">
        <v>6</v>
      </c>
      <c r="B7" s="226" t="s">
        <v>73</v>
      </c>
      <c r="C7" s="226"/>
      <c r="D7" s="227" t="s">
        <v>50</v>
      </c>
      <c r="E7" s="227"/>
      <c r="F7" s="227"/>
      <c r="G7" s="25" t="s">
        <v>53</v>
      </c>
    </row>
    <row r="8" spans="1:7" x14ac:dyDescent="0.25">
      <c r="A8" s="28" t="s">
        <v>75</v>
      </c>
      <c r="B8" s="226" t="s">
        <v>74</v>
      </c>
      <c r="C8" s="226"/>
      <c r="D8" s="227" t="s">
        <v>50</v>
      </c>
      <c r="E8" s="227"/>
      <c r="F8" s="227"/>
      <c r="G8" s="25" t="s">
        <v>53</v>
      </c>
    </row>
    <row r="9" spans="1:7" x14ac:dyDescent="0.25">
      <c r="A9" s="28" t="s">
        <v>77</v>
      </c>
      <c r="B9" s="226" t="s">
        <v>76</v>
      </c>
      <c r="C9" s="226"/>
      <c r="D9" s="227" t="s">
        <v>50</v>
      </c>
      <c r="E9" s="227"/>
      <c r="F9" s="227"/>
      <c r="G9" s="25" t="s">
        <v>53</v>
      </c>
    </row>
    <row r="10" spans="1:7" x14ac:dyDescent="0.25">
      <c r="A10" s="28" t="s">
        <v>79</v>
      </c>
      <c r="B10" s="226" t="s">
        <v>78</v>
      </c>
      <c r="C10" s="226"/>
      <c r="D10" s="227" t="s">
        <v>50</v>
      </c>
      <c r="E10" s="227"/>
      <c r="F10" s="227"/>
      <c r="G10" s="25" t="s">
        <v>53</v>
      </c>
    </row>
    <row r="11" spans="1:7" x14ac:dyDescent="0.25">
      <c r="A11" s="28" t="s">
        <v>81</v>
      </c>
      <c r="B11" s="226" t="s">
        <v>80</v>
      </c>
      <c r="C11" s="226"/>
      <c r="D11" s="227" t="s">
        <v>50</v>
      </c>
      <c r="E11" s="227"/>
      <c r="F11" s="227"/>
      <c r="G11" s="25" t="s">
        <v>53</v>
      </c>
    </row>
    <row r="12" spans="1:7" ht="24" customHeight="1" thickBot="1" x14ac:dyDescent="0.3">
      <c r="A12" s="29" t="s">
        <v>83</v>
      </c>
      <c r="B12" s="228" t="s">
        <v>82</v>
      </c>
      <c r="C12" s="228"/>
      <c r="D12" s="229" t="s">
        <v>52</v>
      </c>
      <c r="E12" s="229"/>
      <c r="F12" s="229"/>
      <c r="G12" s="26" t="s">
        <v>65</v>
      </c>
    </row>
  </sheetData>
  <mergeCells count="24">
    <mergeCell ref="B11:C11"/>
    <mergeCell ref="B12:C12"/>
    <mergeCell ref="D12:F12"/>
    <mergeCell ref="D11:F11"/>
    <mergeCell ref="B1:C1"/>
    <mergeCell ref="D2:F2"/>
    <mergeCell ref="B5:C5"/>
    <mergeCell ref="B6:C6"/>
    <mergeCell ref="B7:C7"/>
    <mergeCell ref="B2:C2"/>
    <mergeCell ref="B3:C3"/>
    <mergeCell ref="B4:C4"/>
    <mergeCell ref="D1:F1"/>
    <mergeCell ref="D3:F3"/>
    <mergeCell ref="D10:F10"/>
    <mergeCell ref="D7:F7"/>
    <mergeCell ref="B8:C8"/>
    <mergeCell ref="B9:C9"/>
    <mergeCell ref="B10:C10"/>
    <mergeCell ref="D4:F4"/>
    <mergeCell ref="D5:F5"/>
    <mergeCell ref="D6:F6"/>
    <mergeCell ref="D8:F8"/>
    <mergeCell ref="D9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2"/>
  <sheetViews>
    <sheetView topLeftCell="R49" workbookViewId="0">
      <selection activeCell="R31" sqref="R1:R1048576"/>
    </sheetView>
  </sheetViews>
  <sheetFormatPr baseColWidth="10" defaultRowHeight="15" x14ac:dyDescent="0.25"/>
  <sheetData>
    <row r="2" spans="1:26" x14ac:dyDescent="0.25">
      <c r="A2" s="216" t="s">
        <v>42</v>
      </c>
      <c r="B2" s="216"/>
      <c r="C2" s="216"/>
      <c r="D2" s="216"/>
      <c r="E2" s="216"/>
      <c r="F2" s="216"/>
      <c r="I2" s="216" t="s">
        <v>62</v>
      </c>
      <c r="J2" s="216"/>
      <c r="K2" s="216"/>
      <c r="L2" s="216"/>
      <c r="M2" s="216"/>
      <c r="P2" s="216" t="s">
        <v>85</v>
      </c>
      <c r="Q2" s="216"/>
      <c r="R2" s="216"/>
      <c r="S2" s="216"/>
      <c r="T2" s="216"/>
      <c r="U2" s="216"/>
      <c r="W2" s="216" t="s">
        <v>146</v>
      </c>
      <c r="X2" s="216"/>
      <c r="Y2" s="216"/>
      <c r="Z2" s="216"/>
    </row>
  </sheetData>
  <mergeCells count="4">
    <mergeCell ref="A2:F2"/>
    <mergeCell ref="I2:M2"/>
    <mergeCell ref="P2:U2"/>
    <mergeCell ref="W2:Z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6"/>
  <sheetViews>
    <sheetView topLeftCell="A7" workbookViewId="0">
      <selection activeCell="M9" sqref="M9"/>
    </sheetView>
  </sheetViews>
  <sheetFormatPr baseColWidth="10" defaultRowHeight="15" x14ac:dyDescent="0.25"/>
  <cols>
    <col min="1" max="3" width="23.85546875" customWidth="1"/>
  </cols>
  <sheetData>
    <row r="2" spans="1:12" x14ac:dyDescent="0.25">
      <c r="G2" t="s">
        <v>154</v>
      </c>
      <c r="H2" t="s">
        <v>155</v>
      </c>
    </row>
    <row r="3" spans="1:12" x14ac:dyDescent="0.25">
      <c r="A3" s="4" t="s">
        <v>132</v>
      </c>
      <c r="B3" s="1" t="s">
        <v>11</v>
      </c>
      <c r="C3" s="1" t="s">
        <v>2</v>
      </c>
      <c r="D3" s="1" t="s">
        <v>1</v>
      </c>
      <c r="E3" s="1" t="s">
        <v>4</v>
      </c>
      <c r="F3" s="1" t="s">
        <v>3</v>
      </c>
      <c r="G3" s="1" t="s">
        <v>153</v>
      </c>
      <c r="H3" s="1" t="s">
        <v>5</v>
      </c>
      <c r="I3" s="1" t="s">
        <v>10</v>
      </c>
      <c r="J3" s="1" t="s">
        <v>7</v>
      </c>
      <c r="K3" s="1" t="s">
        <v>8</v>
      </c>
      <c r="L3" s="1" t="s">
        <v>9</v>
      </c>
    </row>
    <row r="4" spans="1:12" x14ac:dyDescent="0.25">
      <c r="A4" s="1" t="s">
        <v>133</v>
      </c>
      <c r="B4" s="1">
        <v>0</v>
      </c>
      <c r="C4" s="1">
        <f>'DATOS FEBRERO'!D6</f>
        <v>40</v>
      </c>
      <c r="D4" s="1">
        <f>'DATOS FEBRERO'!E6</f>
        <v>40</v>
      </c>
      <c r="E4" s="1">
        <f>'DATOS FEBRERO'!F6</f>
        <v>107</v>
      </c>
      <c r="F4" s="1"/>
      <c r="G4" s="1">
        <f>'DATOS FEBRERO'!H6</f>
        <v>40</v>
      </c>
      <c r="H4" s="1">
        <f>'DATOS FEBRERO'!I6</f>
        <v>40</v>
      </c>
      <c r="I4" s="1"/>
      <c r="J4" s="1">
        <f>'DATOS FEBRERO'!K6</f>
        <v>67</v>
      </c>
      <c r="K4" s="1">
        <f>'DATOS FEBRERO'!L6</f>
        <v>179</v>
      </c>
      <c r="L4" s="1"/>
    </row>
    <row r="5" spans="1:12" x14ac:dyDescent="0.25">
      <c r="A5" s="1" t="s">
        <v>134</v>
      </c>
      <c r="B5" s="1">
        <v>0</v>
      </c>
      <c r="C5" s="1">
        <f>'DATOS FEBRERO'!D18</f>
        <v>5</v>
      </c>
      <c r="D5" s="1">
        <f>'DATOS FEBRERO'!E18</f>
        <v>17</v>
      </c>
      <c r="E5" s="1">
        <f>'DATOS FEBRERO'!F18</f>
        <v>53.5</v>
      </c>
      <c r="F5" s="1"/>
      <c r="G5" s="1">
        <f>'DATOS FEBRERO'!H18</f>
        <v>15</v>
      </c>
      <c r="H5" s="1">
        <f>'DATOS FEBRERO'!I18</f>
        <v>14.5</v>
      </c>
      <c r="I5" s="1"/>
      <c r="J5" s="1">
        <f>'DATOS FEBRERO'!K18</f>
        <v>33.5</v>
      </c>
      <c r="K5" s="1">
        <f>'DATOS FEBRERO'!L18</f>
        <v>89.5</v>
      </c>
      <c r="L5" s="1"/>
    </row>
    <row r="6" spans="1:12" x14ac:dyDescent="0.25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V170"/>
  <sheetViews>
    <sheetView topLeftCell="A61" workbookViewId="0">
      <selection activeCell="E56" sqref="E56"/>
    </sheetView>
  </sheetViews>
  <sheetFormatPr baseColWidth="10" defaultRowHeight="15" x14ac:dyDescent="0.25"/>
  <cols>
    <col min="1" max="1" width="17.7109375" customWidth="1"/>
    <col min="7" max="7" width="11.42578125" style="56"/>
    <col min="8" max="8" width="11.42578125" style="77"/>
    <col min="12" max="12" width="14.28515625" customWidth="1"/>
  </cols>
  <sheetData>
    <row r="3" spans="1:17" ht="22.5" customHeight="1" x14ac:dyDescent="0.25"/>
    <row r="4" spans="1:17" s="56" customFormat="1" x14ac:dyDescent="0.25">
      <c r="A4" s="66"/>
      <c r="B4" s="66"/>
      <c r="C4" s="66"/>
      <c r="D4" s="67" t="s">
        <v>135</v>
      </c>
      <c r="E4" s="67"/>
      <c r="F4" s="67"/>
      <c r="G4" s="66"/>
      <c r="H4" s="76"/>
      <c r="I4" s="66"/>
      <c r="J4" s="66"/>
      <c r="K4" s="66"/>
      <c r="L4" s="66"/>
    </row>
    <row r="5" spans="1:17" x14ac:dyDescent="0.25">
      <c r="A5" s="32"/>
      <c r="B5" s="32"/>
      <c r="C5" s="32"/>
      <c r="D5" s="33" t="s">
        <v>87</v>
      </c>
      <c r="E5" s="33"/>
      <c r="F5" s="33"/>
      <c r="G5" s="82"/>
      <c r="H5" s="78"/>
      <c r="I5" s="32"/>
      <c r="J5" s="32"/>
      <c r="K5" s="32"/>
      <c r="L5" s="32"/>
    </row>
    <row r="6" spans="1:17" ht="15.75" thickBot="1" x14ac:dyDescent="0.3">
      <c r="A6" s="233" t="s">
        <v>87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7" x14ac:dyDescent="0.25">
      <c r="A7" s="34"/>
      <c r="B7" s="92" t="s">
        <v>11</v>
      </c>
      <c r="C7" s="93" t="s">
        <v>2</v>
      </c>
      <c r="D7" s="93" t="s">
        <v>1</v>
      </c>
      <c r="E7" s="93" t="s">
        <v>4</v>
      </c>
      <c r="F7" s="93" t="s">
        <v>3</v>
      </c>
      <c r="G7" s="94" t="s">
        <v>6</v>
      </c>
      <c r="H7" s="95" t="s">
        <v>5</v>
      </c>
      <c r="I7" s="93" t="s">
        <v>10</v>
      </c>
      <c r="J7" s="96" t="s">
        <v>7</v>
      </c>
      <c r="K7" s="93" t="s">
        <v>8</v>
      </c>
      <c r="L7" s="96" t="s">
        <v>9</v>
      </c>
    </row>
    <row r="8" spans="1:17" ht="19.5" x14ac:dyDescent="0.3">
      <c r="A8" s="35" t="s">
        <v>156</v>
      </c>
      <c r="B8" s="36"/>
      <c r="C8" s="36">
        <f>'DATOS FEBRERO'!D20</f>
        <v>6</v>
      </c>
      <c r="D8" s="36">
        <f>'DATOS FEBRERO'!E20</f>
        <v>162</v>
      </c>
      <c r="E8" s="36">
        <f>'DATOS FEBRERO'!F20</f>
        <v>156</v>
      </c>
      <c r="F8" s="36"/>
      <c r="G8" s="65">
        <f>'DATOS FEBRERO'!H20</f>
        <v>51</v>
      </c>
      <c r="H8" s="65">
        <f>'DATOS FEBRERO'!I20</f>
        <v>44</v>
      </c>
      <c r="I8" s="36"/>
      <c r="J8" s="36">
        <f>'DATOS FEBRERO'!K20</f>
        <v>46.2</v>
      </c>
      <c r="K8" s="36">
        <f>'DATOS FEBRERO'!L20</f>
        <v>160</v>
      </c>
      <c r="L8" s="51"/>
      <c r="Q8" s="50" t="s">
        <v>111</v>
      </c>
    </row>
    <row r="9" spans="1:17" x14ac:dyDescent="0.25">
      <c r="A9" s="37"/>
      <c r="B9" s="97"/>
      <c r="C9" s="97"/>
      <c r="D9" s="97"/>
      <c r="E9" s="97"/>
      <c r="F9" s="97"/>
      <c r="G9" s="98"/>
      <c r="H9" s="99"/>
      <c r="I9" s="97"/>
      <c r="J9" s="97"/>
      <c r="K9" s="97"/>
      <c r="L9" s="97"/>
    </row>
    <row r="10" spans="1:17" ht="19.5" x14ac:dyDescent="0.3">
      <c r="A10" s="100" t="s">
        <v>88</v>
      </c>
      <c r="B10" s="101">
        <v>1</v>
      </c>
      <c r="C10" s="102">
        <v>1</v>
      </c>
      <c r="D10" s="102">
        <v>1</v>
      </c>
      <c r="E10" s="102">
        <v>0.75</v>
      </c>
      <c r="F10" s="102">
        <v>0.75</v>
      </c>
      <c r="G10" s="103">
        <v>0.75</v>
      </c>
      <c r="H10" s="104">
        <v>0.75</v>
      </c>
      <c r="I10" s="102">
        <v>0.75</v>
      </c>
      <c r="J10" s="102">
        <v>0.75</v>
      </c>
      <c r="K10" s="102">
        <v>0.75</v>
      </c>
      <c r="L10" s="102">
        <v>0.75</v>
      </c>
      <c r="N10" s="50" t="s">
        <v>112</v>
      </c>
    </row>
    <row r="11" spans="1:17" ht="19.5" x14ac:dyDescent="0.3">
      <c r="A11" s="100" t="s">
        <v>89</v>
      </c>
      <c r="B11" s="105">
        <v>100</v>
      </c>
      <c r="C11" s="105">
        <v>100</v>
      </c>
      <c r="D11" s="105">
        <v>100</v>
      </c>
      <c r="E11" s="105">
        <v>100</v>
      </c>
      <c r="F11" s="105">
        <v>90</v>
      </c>
      <c r="G11" s="106">
        <v>100</v>
      </c>
      <c r="H11" s="107">
        <v>90</v>
      </c>
      <c r="I11" s="105">
        <v>90</v>
      </c>
      <c r="J11" s="108">
        <v>100</v>
      </c>
      <c r="K11" s="105">
        <v>100</v>
      </c>
      <c r="L11" s="108">
        <v>65</v>
      </c>
      <c r="N11" s="50" t="s">
        <v>113</v>
      </c>
    </row>
    <row r="12" spans="1:17" ht="19.5" x14ac:dyDescent="0.3">
      <c r="A12" s="100" t="s">
        <v>90</v>
      </c>
      <c r="B12" s="109">
        <v>2</v>
      </c>
      <c r="C12" s="109">
        <v>2</v>
      </c>
      <c r="D12" s="109">
        <v>2</v>
      </c>
      <c r="E12" s="109">
        <v>2</v>
      </c>
      <c r="F12" s="109">
        <v>2</v>
      </c>
      <c r="G12" s="110">
        <v>2</v>
      </c>
      <c r="H12" s="111">
        <v>2</v>
      </c>
      <c r="I12" s="109">
        <v>2</v>
      </c>
      <c r="J12" s="112">
        <v>2</v>
      </c>
      <c r="K12" s="109">
        <v>2</v>
      </c>
      <c r="L12" s="112">
        <v>2</v>
      </c>
      <c r="N12" s="50"/>
    </row>
    <row r="13" spans="1:17" ht="19.5" x14ac:dyDescent="0.3">
      <c r="A13" s="38" t="s">
        <v>159</v>
      </c>
      <c r="B13" s="105">
        <v>20</v>
      </c>
      <c r="C13" s="105">
        <v>20</v>
      </c>
      <c r="D13" s="105">
        <v>20</v>
      </c>
      <c r="E13" s="105">
        <v>20</v>
      </c>
      <c r="F13" s="105">
        <v>20</v>
      </c>
      <c r="G13" s="106">
        <v>20</v>
      </c>
      <c r="H13" s="107">
        <v>20</v>
      </c>
      <c r="I13" s="105">
        <v>20</v>
      </c>
      <c r="J13" s="105">
        <v>20</v>
      </c>
      <c r="K13" s="105">
        <v>20</v>
      </c>
      <c r="L13" s="105">
        <v>20</v>
      </c>
      <c r="N13" s="50" t="s">
        <v>114</v>
      </c>
    </row>
    <row r="14" spans="1:17" ht="20.25" thickBot="1" x14ac:dyDescent="0.35">
      <c r="A14" s="39" t="s">
        <v>91</v>
      </c>
      <c r="B14" s="113">
        <f t="shared" ref="B14:L14" si="0">(B10*B11*B12)/(B13)</f>
        <v>10</v>
      </c>
      <c r="C14" s="113">
        <f t="shared" si="0"/>
        <v>10</v>
      </c>
      <c r="D14" s="113">
        <f t="shared" si="0"/>
        <v>10</v>
      </c>
      <c r="E14" s="113">
        <f>(E10*E11*E12)/(E13)</f>
        <v>7.5</v>
      </c>
      <c r="F14" s="113">
        <f>(F10*F11*F12)/(F13)</f>
        <v>6.75</v>
      </c>
      <c r="G14" s="114">
        <f t="shared" si="0"/>
        <v>7.5</v>
      </c>
      <c r="H14" s="115">
        <f t="shared" si="0"/>
        <v>6.75</v>
      </c>
      <c r="I14" s="113">
        <f t="shared" si="0"/>
        <v>6.75</v>
      </c>
      <c r="J14" s="116">
        <f>(J10*J11*J12)/(J13)</f>
        <v>7.5</v>
      </c>
      <c r="K14" s="113">
        <f t="shared" si="0"/>
        <v>7.5</v>
      </c>
      <c r="L14" s="116">
        <f t="shared" si="0"/>
        <v>4.875</v>
      </c>
      <c r="N14" s="50" t="s">
        <v>115</v>
      </c>
    </row>
    <row r="15" spans="1:17" ht="19.5" x14ac:dyDescent="0.3">
      <c r="A15" s="40"/>
      <c r="B15" s="97"/>
      <c r="C15" s="97"/>
      <c r="D15" s="97"/>
      <c r="E15" s="97"/>
      <c r="F15" s="97"/>
      <c r="G15" s="98"/>
      <c r="H15" s="99"/>
      <c r="I15" s="97"/>
      <c r="J15" s="97"/>
      <c r="K15" s="97"/>
      <c r="L15" s="97"/>
      <c r="N15" s="50" t="s">
        <v>116</v>
      </c>
    </row>
    <row r="16" spans="1:17" ht="19.5" x14ac:dyDescent="0.3">
      <c r="A16" s="40"/>
      <c r="B16" s="97"/>
      <c r="C16" s="97"/>
      <c r="D16" s="97"/>
      <c r="E16" s="97"/>
      <c r="F16" s="97"/>
      <c r="G16" s="98"/>
      <c r="H16" s="99"/>
      <c r="I16" s="97"/>
      <c r="J16" s="97"/>
      <c r="K16" s="97"/>
      <c r="L16" s="97"/>
      <c r="N16" s="50" t="s">
        <v>117</v>
      </c>
    </row>
    <row r="17" spans="1:22" ht="16.5" thickBot="1" x14ac:dyDescent="0.3">
      <c r="A17" s="231" t="s">
        <v>122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N17" s="52" t="s">
        <v>118</v>
      </c>
    </row>
    <row r="18" spans="1:22" ht="15.75" x14ac:dyDescent="0.25">
      <c r="A18" s="41"/>
      <c r="B18" s="42" t="s">
        <v>11</v>
      </c>
      <c r="C18" s="42" t="s">
        <v>2</v>
      </c>
      <c r="D18" s="42" t="s">
        <v>1</v>
      </c>
      <c r="E18" s="117" t="s">
        <v>4</v>
      </c>
      <c r="F18" s="93" t="s">
        <v>3</v>
      </c>
      <c r="G18" s="58" t="s">
        <v>6</v>
      </c>
      <c r="H18" s="95" t="s">
        <v>5</v>
      </c>
      <c r="I18" s="42" t="s">
        <v>10</v>
      </c>
      <c r="J18" s="43" t="s">
        <v>7</v>
      </c>
      <c r="K18" s="42" t="s">
        <v>8</v>
      </c>
      <c r="L18" s="96" t="s">
        <v>9</v>
      </c>
      <c r="N18" s="52" t="s">
        <v>119</v>
      </c>
    </row>
    <row r="19" spans="1:22" x14ac:dyDescent="0.25">
      <c r="A19" s="35" t="s">
        <v>156</v>
      </c>
      <c r="B19" s="118"/>
      <c r="C19" s="119">
        <f>'DATOS FEBRERO'!D5</f>
        <v>8.3000000000000007</v>
      </c>
      <c r="D19" s="119">
        <f>'DATOS FEBRERO'!E5</f>
        <v>8.1999999999999993</v>
      </c>
      <c r="E19" s="119">
        <f>'DATOS FEBRERO'!F5</f>
        <v>8</v>
      </c>
      <c r="F19" s="119"/>
      <c r="G19" s="120">
        <f>'DATOS FEBRERO'!H5</f>
        <v>8</v>
      </c>
      <c r="H19" s="121">
        <f>'DATOS FEBRERO'!I5</f>
        <v>8</v>
      </c>
      <c r="I19" s="109"/>
      <c r="J19" s="44">
        <f>'DATOS FEBRERO'!K5</f>
        <v>8.3000000000000007</v>
      </c>
      <c r="K19" s="118">
        <v>8.5</v>
      </c>
      <c r="L19" s="44"/>
    </row>
    <row r="20" spans="1:22" x14ac:dyDescent="0.25">
      <c r="A20" s="45"/>
      <c r="B20" s="46"/>
      <c r="C20" s="46"/>
      <c r="D20" s="46"/>
      <c r="E20" s="46"/>
      <c r="F20" s="46"/>
      <c r="G20" s="79"/>
      <c r="H20" s="79"/>
      <c r="I20" s="46"/>
      <c r="J20" s="112"/>
      <c r="K20" s="46"/>
      <c r="L20" s="112"/>
      <c r="N20" s="239" t="s">
        <v>120</v>
      </c>
      <c r="O20" s="239"/>
      <c r="P20" s="239"/>
      <c r="Q20" s="239"/>
      <c r="R20" s="239"/>
      <c r="S20" s="239"/>
      <c r="T20" s="239"/>
      <c r="U20" s="239"/>
      <c r="V20" s="239"/>
    </row>
    <row r="21" spans="1:22" x14ac:dyDescent="0.25">
      <c r="A21" s="100" t="s">
        <v>88</v>
      </c>
      <c r="B21" s="101">
        <v>1</v>
      </c>
      <c r="C21" s="102">
        <v>1</v>
      </c>
      <c r="D21" s="102">
        <v>1</v>
      </c>
      <c r="E21" s="102">
        <v>0.75</v>
      </c>
      <c r="F21" s="102">
        <v>0.75</v>
      </c>
      <c r="G21" s="103">
        <v>0.75</v>
      </c>
      <c r="H21" s="104">
        <v>0.75</v>
      </c>
      <c r="I21" s="102">
        <v>0.75</v>
      </c>
      <c r="J21" s="102">
        <v>0.75</v>
      </c>
      <c r="K21" s="102">
        <v>0.75</v>
      </c>
      <c r="L21" s="102">
        <v>0.75</v>
      </c>
      <c r="N21" s="239" t="s">
        <v>121</v>
      </c>
      <c r="O21" s="239"/>
      <c r="P21" s="239"/>
      <c r="Q21" s="239"/>
      <c r="R21" s="239"/>
      <c r="S21" s="239"/>
      <c r="T21" s="239"/>
      <c r="U21" s="239"/>
      <c r="V21" s="239"/>
    </row>
    <row r="22" spans="1:22" x14ac:dyDescent="0.25">
      <c r="A22" s="100" t="s">
        <v>89</v>
      </c>
      <c r="B22" s="105">
        <v>100</v>
      </c>
      <c r="C22" s="109">
        <v>90</v>
      </c>
      <c r="D22" s="109">
        <v>80</v>
      </c>
      <c r="E22" s="109">
        <v>80</v>
      </c>
      <c r="F22" s="109">
        <v>90</v>
      </c>
      <c r="G22" s="110">
        <v>90</v>
      </c>
      <c r="H22" s="111">
        <v>90</v>
      </c>
      <c r="I22" s="109">
        <v>90</v>
      </c>
      <c r="J22" s="112">
        <v>80</v>
      </c>
      <c r="K22" s="109">
        <v>80</v>
      </c>
      <c r="L22" s="112">
        <v>70</v>
      </c>
    </row>
    <row r="23" spans="1:22" x14ac:dyDescent="0.25">
      <c r="A23" s="100" t="s">
        <v>90</v>
      </c>
      <c r="B23" s="109">
        <v>1</v>
      </c>
      <c r="C23" s="109">
        <v>1</v>
      </c>
      <c r="D23" s="109">
        <v>1</v>
      </c>
      <c r="E23" s="109">
        <v>1</v>
      </c>
      <c r="F23" s="109">
        <v>1</v>
      </c>
      <c r="G23" s="110">
        <v>1</v>
      </c>
      <c r="H23" s="111">
        <v>1</v>
      </c>
      <c r="I23" s="109">
        <v>1</v>
      </c>
      <c r="J23" s="112">
        <v>1</v>
      </c>
      <c r="K23" s="109">
        <v>1</v>
      </c>
      <c r="L23" s="112">
        <v>1</v>
      </c>
    </row>
    <row r="24" spans="1:22" x14ac:dyDescent="0.25">
      <c r="A24" s="38" t="s">
        <v>159</v>
      </c>
      <c r="B24" s="105">
        <v>20</v>
      </c>
      <c r="C24" s="105">
        <v>20</v>
      </c>
      <c r="D24" s="105">
        <v>20</v>
      </c>
      <c r="E24" s="105">
        <v>20</v>
      </c>
      <c r="F24" s="105">
        <v>20</v>
      </c>
      <c r="G24" s="106">
        <v>20</v>
      </c>
      <c r="H24" s="107">
        <v>20</v>
      </c>
      <c r="I24" s="105">
        <v>20</v>
      </c>
      <c r="J24" s="105">
        <v>20</v>
      </c>
      <c r="K24" s="105">
        <v>20</v>
      </c>
      <c r="L24" s="105">
        <v>20</v>
      </c>
    </row>
    <row r="25" spans="1:22" ht="15.75" thickBot="1" x14ac:dyDescent="0.3">
      <c r="A25" s="39" t="s">
        <v>91</v>
      </c>
      <c r="B25" s="113">
        <f t="shared" ref="B25:L25" si="1">(B21*B22*B23)/(B24)</f>
        <v>5</v>
      </c>
      <c r="C25" s="113">
        <f t="shared" si="1"/>
        <v>4.5</v>
      </c>
      <c r="D25" s="113">
        <f t="shared" si="1"/>
        <v>4</v>
      </c>
      <c r="E25" s="113">
        <f t="shared" si="1"/>
        <v>3</v>
      </c>
      <c r="F25" s="113">
        <f>(F21*F22*F23)/(F24)</f>
        <v>3.375</v>
      </c>
      <c r="G25" s="114">
        <f t="shared" si="1"/>
        <v>3.375</v>
      </c>
      <c r="H25" s="115">
        <f t="shared" si="1"/>
        <v>3.375</v>
      </c>
      <c r="I25" s="113">
        <f t="shared" si="1"/>
        <v>3.375</v>
      </c>
      <c r="J25" s="116">
        <f>(J21*J22*J23)/(J24)</f>
        <v>3</v>
      </c>
      <c r="K25" s="113">
        <f t="shared" si="1"/>
        <v>3</v>
      </c>
      <c r="L25" s="116">
        <f t="shared" si="1"/>
        <v>2.625</v>
      </c>
    </row>
    <row r="26" spans="1:22" x14ac:dyDescent="0.25">
      <c r="A26" s="47"/>
      <c r="B26" s="122"/>
      <c r="C26" s="122"/>
      <c r="D26" s="122"/>
      <c r="E26" s="122"/>
      <c r="F26" s="122"/>
      <c r="G26" s="123"/>
      <c r="H26" s="124"/>
      <c r="I26" s="122"/>
      <c r="J26" s="122"/>
      <c r="K26" s="122"/>
      <c r="L26" s="122"/>
    </row>
    <row r="27" spans="1:22" ht="15.75" thickBot="1" x14ac:dyDescent="0.3">
      <c r="A27" s="232" t="s">
        <v>92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</row>
    <row r="28" spans="1:22" x14ac:dyDescent="0.25">
      <c r="A28" s="41"/>
      <c r="B28" s="42" t="s">
        <v>11</v>
      </c>
      <c r="C28" s="42" t="s">
        <v>2</v>
      </c>
      <c r="D28" s="42" t="s">
        <v>1</v>
      </c>
      <c r="E28" s="117" t="s">
        <v>4</v>
      </c>
      <c r="F28" s="93" t="s">
        <v>3</v>
      </c>
      <c r="G28" s="58" t="s">
        <v>6</v>
      </c>
      <c r="H28" s="95" t="s">
        <v>5</v>
      </c>
      <c r="I28" s="42" t="s">
        <v>10</v>
      </c>
      <c r="J28" s="43" t="s">
        <v>7</v>
      </c>
      <c r="K28" s="42" t="s">
        <v>8</v>
      </c>
      <c r="L28" s="96" t="s">
        <v>9</v>
      </c>
    </row>
    <row r="29" spans="1:22" x14ac:dyDescent="0.25">
      <c r="A29" s="35" t="s">
        <v>156</v>
      </c>
      <c r="B29" s="125"/>
      <c r="C29" s="48">
        <f>'DATOS FEBRERO'!D4</f>
        <v>13</v>
      </c>
      <c r="D29" s="48">
        <f>'DATOS FEBRERO'!E4</f>
        <v>14.5</v>
      </c>
      <c r="E29" s="48">
        <f>'DATOS FEBRERO'!F4</f>
        <v>11.6</v>
      </c>
      <c r="F29" s="48"/>
      <c r="G29" s="80">
        <f>'DATOS FEBRERO'!H4</f>
        <v>16.3</v>
      </c>
      <c r="H29" s="80">
        <f>'DATOS FEBRERO'!I4</f>
        <v>17.5</v>
      </c>
      <c r="I29" s="48"/>
      <c r="J29" s="44">
        <f>'DATOS FEBRERO'!K4</f>
        <v>17</v>
      </c>
      <c r="K29" s="48">
        <f>'DATOS FEBRERO'!L4</f>
        <v>17.3</v>
      </c>
      <c r="L29" s="44"/>
    </row>
    <row r="30" spans="1:22" x14ac:dyDescent="0.25">
      <c r="A30" s="45"/>
      <c r="B30" s="46"/>
      <c r="C30" s="46"/>
      <c r="D30" s="46"/>
      <c r="E30" s="46"/>
      <c r="F30" s="46"/>
      <c r="G30" s="79"/>
      <c r="H30" s="79"/>
      <c r="I30" s="46"/>
      <c r="J30" s="112"/>
      <c r="K30" s="46"/>
      <c r="L30" s="112"/>
    </row>
    <row r="31" spans="1:22" x14ac:dyDescent="0.25">
      <c r="A31" s="100" t="s">
        <v>88</v>
      </c>
      <c r="B31" s="101">
        <v>1</v>
      </c>
      <c r="C31" s="102">
        <v>1</v>
      </c>
      <c r="D31" s="102">
        <v>1</v>
      </c>
      <c r="E31" s="102">
        <v>0.75</v>
      </c>
      <c r="F31" s="102">
        <v>0.75</v>
      </c>
      <c r="G31" s="103">
        <v>0.75</v>
      </c>
      <c r="H31" s="104">
        <v>0.75</v>
      </c>
      <c r="I31" s="102">
        <v>0.75</v>
      </c>
      <c r="J31" s="102">
        <v>0.75</v>
      </c>
      <c r="K31" s="102">
        <v>0.75</v>
      </c>
      <c r="L31" s="102">
        <v>0.75</v>
      </c>
    </row>
    <row r="32" spans="1:22" x14ac:dyDescent="0.25">
      <c r="A32" s="100" t="s">
        <v>89</v>
      </c>
      <c r="B32" s="109">
        <v>60</v>
      </c>
      <c r="C32" s="109">
        <v>70</v>
      </c>
      <c r="D32" s="109">
        <v>70</v>
      </c>
      <c r="E32" s="109">
        <v>80</v>
      </c>
      <c r="F32" s="109">
        <v>100</v>
      </c>
      <c r="G32" s="110">
        <v>100</v>
      </c>
      <c r="H32" s="111">
        <v>100</v>
      </c>
      <c r="I32" s="109">
        <v>100</v>
      </c>
      <c r="J32" s="112">
        <v>90</v>
      </c>
      <c r="K32" s="109">
        <v>90</v>
      </c>
      <c r="L32" s="112">
        <v>100</v>
      </c>
    </row>
    <row r="33" spans="1:14" x14ac:dyDescent="0.25">
      <c r="A33" s="100" t="s">
        <v>90</v>
      </c>
      <c r="B33" s="109">
        <v>1</v>
      </c>
      <c r="C33" s="109">
        <v>1</v>
      </c>
      <c r="D33" s="109">
        <v>1</v>
      </c>
      <c r="E33" s="109">
        <v>1</v>
      </c>
      <c r="F33" s="109">
        <v>1</v>
      </c>
      <c r="G33" s="110">
        <v>1</v>
      </c>
      <c r="H33" s="111">
        <v>1</v>
      </c>
      <c r="I33" s="109">
        <v>1</v>
      </c>
      <c r="J33" s="112">
        <v>1</v>
      </c>
      <c r="K33" s="109">
        <v>1</v>
      </c>
      <c r="L33" s="112">
        <v>1</v>
      </c>
    </row>
    <row r="34" spans="1:14" x14ac:dyDescent="0.25">
      <c r="A34" s="38" t="s">
        <v>159</v>
      </c>
      <c r="B34" s="105">
        <v>20</v>
      </c>
      <c r="C34" s="105">
        <v>20</v>
      </c>
      <c r="D34" s="105">
        <v>20</v>
      </c>
      <c r="E34" s="105">
        <v>20</v>
      </c>
      <c r="F34" s="105">
        <v>20</v>
      </c>
      <c r="G34" s="106">
        <v>20</v>
      </c>
      <c r="H34" s="107">
        <v>20</v>
      </c>
      <c r="I34" s="105">
        <v>20</v>
      </c>
      <c r="J34" s="105">
        <v>20</v>
      </c>
      <c r="K34" s="105">
        <v>20</v>
      </c>
      <c r="L34" s="105">
        <v>20</v>
      </c>
    </row>
    <row r="35" spans="1:14" ht="15.75" thickBot="1" x14ac:dyDescent="0.3">
      <c r="A35" s="39" t="s">
        <v>91</v>
      </c>
      <c r="B35" s="113">
        <f t="shared" ref="B35:L35" si="2">(B31*B32*B33)/(B34)</f>
        <v>3</v>
      </c>
      <c r="C35" s="113">
        <f t="shared" si="2"/>
        <v>3.5</v>
      </c>
      <c r="D35" s="113">
        <f t="shared" si="2"/>
        <v>3.5</v>
      </c>
      <c r="E35" s="113">
        <f t="shared" si="2"/>
        <v>3</v>
      </c>
      <c r="F35" s="113">
        <f>(F31*F32*F33)/(F34)</f>
        <v>3.75</v>
      </c>
      <c r="G35" s="114">
        <f t="shared" si="2"/>
        <v>3.75</v>
      </c>
      <c r="H35" s="115">
        <f t="shared" si="2"/>
        <v>3.75</v>
      </c>
      <c r="I35" s="113">
        <f t="shared" si="2"/>
        <v>3.75</v>
      </c>
      <c r="J35" s="116">
        <f>(J31*J32*J33)/(J34)</f>
        <v>3.375</v>
      </c>
      <c r="K35" s="113">
        <f t="shared" si="2"/>
        <v>3.375</v>
      </c>
      <c r="L35" s="116">
        <f t="shared" si="2"/>
        <v>3.75</v>
      </c>
    </row>
    <row r="36" spans="1:14" x14ac:dyDescent="0.25">
      <c r="A36" s="126"/>
      <c r="B36" s="126"/>
      <c r="C36" s="126"/>
      <c r="D36" s="126"/>
      <c r="E36" s="126"/>
      <c r="F36" s="126"/>
      <c r="G36" s="127"/>
      <c r="H36" s="128"/>
      <c r="I36" s="126"/>
      <c r="J36" s="126"/>
      <c r="K36" s="126"/>
      <c r="L36" s="126"/>
    </row>
    <row r="37" spans="1:14" ht="15.75" thickBot="1" x14ac:dyDescent="0.3">
      <c r="A37" s="234" t="s">
        <v>44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</row>
    <row r="38" spans="1:14" x14ac:dyDescent="0.25">
      <c r="A38" s="41"/>
      <c r="B38" s="42" t="s">
        <v>11</v>
      </c>
      <c r="C38" s="42" t="s">
        <v>2</v>
      </c>
      <c r="D38" s="42" t="s">
        <v>1</v>
      </c>
      <c r="E38" s="117" t="s">
        <v>4</v>
      </c>
      <c r="F38" s="93" t="s">
        <v>3</v>
      </c>
      <c r="G38" s="58" t="s">
        <v>6</v>
      </c>
      <c r="H38" s="95" t="s">
        <v>5</v>
      </c>
      <c r="I38" s="42" t="s">
        <v>10</v>
      </c>
      <c r="J38" s="43" t="s">
        <v>7</v>
      </c>
      <c r="K38" s="42" t="s">
        <v>8</v>
      </c>
      <c r="L38" s="96" t="s">
        <v>9</v>
      </c>
    </row>
    <row r="39" spans="1:14" x14ac:dyDescent="0.25">
      <c r="A39" s="35" t="s">
        <v>156</v>
      </c>
      <c r="B39" s="129"/>
      <c r="C39" s="129">
        <f>'DATOS FEBRERO'!D9</f>
        <v>13.6</v>
      </c>
      <c r="D39" s="129">
        <f>'DATOS FEBRERO'!E9</f>
        <v>14.4</v>
      </c>
      <c r="E39" s="129">
        <f>'DATOS FEBRERO'!F9</f>
        <v>5</v>
      </c>
      <c r="F39" s="129"/>
      <c r="G39" s="130">
        <f>'DATOS FEBRERO'!H9</f>
        <v>30.8</v>
      </c>
      <c r="H39" s="131">
        <f>'DATOS FEBRERO'!I9</f>
        <v>38</v>
      </c>
      <c r="I39" s="129"/>
      <c r="J39" s="129">
        <f>'DATOS FEBRERO'!K9</f>
        <v>53.6</v>
      </c>
      <c r="K39" s="129">
        <f>'DATOS FEBRERO'!L9</f>
        <v>65.5</v>
      </c>
      <c r="L39" s="129"/>
    </row>
    <row r="40" spans="1:14" x14ac:dyDescent="0.25">
      <c r="A40" s="45"/>
      <c r="B40" s="46"/>
      <c r="C40" s="46"/>
      <c r="D40" s="46"/>
      <c r="E40" s="46"/>
      <c r="F40" s="46"/>
      <c r="G40" s="79"/>
      <c r="H40" s="79"/>
      <c r="I40" s="46"/>
      <c r="J40" s="49"/>
      <c r="K40" s="46"/>
      <c r="L40" s="49"/>
    </row>
    <row r="41" spans="1:14" x14ac:dyDescent="0.25">
      <c r="A41" s="100" t="s">
        <v>88</v>
      </c>
      <c r="B41" s="101">
        <v>1</v>
      </c>
      <c r="C41" s="102">
        <v>0.75</v>
      </c>
      <c r="D41" s="102">
        <v>1</v>
      </c>
      <c r="E41" s="102">
        <v>0.75</v>
      </c>
      <c r="F41" s="102">
        <v>0.75</v>
      </c>
      <c r="G41" s="103">
        <v>0.75</v>
      </c>
      <c r="H41" s="104">
        <v>0.75</v>
      </c>
      <c r="I41" s="102">
        <v>0.75</v>
      </c>
      <c r="J41" s="102">
        <v>0.75</v>
      </c>
      <c r="K41" s="102">
        <v>0.75</v>
      </c>
      <c r="L41" s="102">
        <v>0.75</v>
      </c>
    </row>
    <row r="42" spans="1:14" x14ac:dyDescent="0.25">
      <c r="A42" s="100" t="s">
        <v>89</v>
      </c>
      <c r="B42" s="109">
        <v>100</v>
      </c>
      <c r="C42" s="109">
        <v>90</v>
      </c>
      <c r="D42" s="109">
        <v>90</v>
      </c>
      <c r="E42" s="109">
        <v>100</v>
      </c>
      <c r="F42" s="109">
        <v>80</v>
      </c>
      <c r="G42" s="110">
        <v>40</v>
      </c>
      <c r="H42" s="111">
        <v>30</v>
      </c>
      <c r="I42" s="109">
        <v>50</v>
      </c>
      <c r="J42" s="112">
        <v>40</v>
      </c>
      <c r="K42" s="109">
        <v>60</v>
      </c>
      <c r="L42" s="112">
        <v>9</v>
      </c>
    </row>
    <row r="43" spans="1:14" x14ac:dyDescent="0.25">
      <c r="A43" s="100" t="s">
        <v>90</v>
      </c>
      <c r="B43" s="109">
        <v>1</v>
      </c>
      <c r="C43" s="109">
        <v>1</v>
      </c>
      <c r="D43" s="109">
        <v>1</v>
      </c>
      <c r="E43" s="109">
        <v>1</v>
      </c>
      <c r="F43" s="109">
        <v>1</v>
      </c>
      <c r="G43" s="110">
        <v>1</v>
      </c>
      <c r="H43" s="111">
        <v>1</v>
      </c>
      <c r="I43" s="109">
        <v>1</v>
      </c>
      <c r="J43" s="112">
        <v>1</v>
      </c>
      <c r="K43" s="109">
        <v>1</v>
      </c>
      <c r="L43" s="112">
        <v>1</v>
      </c>
    </row>
    <row r="44" spans="1:14" x14ac:dyDescent="0.25">
      <c r="A44" s="38" t="s">
        <v>159</v>
      </c>
      <c r="B44" s="105">
        <v>20</v>
      </c>
      <c r="C44" s="105">
        <v>20</v>
      </c>
      <c r="D44" s="105">
        <v>20</v>
      </c>
      <c r="E44" s="105">
        <v>20</v>
      </c>
      <c r="F44" s="105">
        <v>20</v>
      </c>
      <c r="G44" s="106">
        <v>20</v>
      </c>
      <c r="H44" s="107">
        <v>20</v>
      </c>
      <c r="I44" s="105">
        <v>20</v>
      </c>
      <c r="J44" s="105">
        <v>20</v>
      </c>
      <c r="K44" s="105">
        <v>20</v>
      </c>
      <c r="L44" s="105">
        <v>20</v>
      </c>
    </row>
    <row r="45" spans="1:14" ht="15.75" thickBot="1" x14ac:dyDescent="0.3">
      <c r="A45" s="39" t="s">
        <v>91</v>
      </c>
      <c r="B45" s="113">
        <f t="shared" ref="B45:L45" si="3">(B41*B42*B43)/(B44)</f>
        <v>5</v>
      </c>
      <c r="C45" s="113">
        <f t="shared" si="3"/>
        <v>3.375</v>
      </c>
      <c r="D45" s="113">
        <f t="shared" si="3"/>
        <v>4.5</v>
      </c>
      <c r="E45" s="113">
        <f t="shared" si="3"/>
        <v>3.75</v>
      </c>
      <c r="F45" s="113">
        <f t="shared" si="3"/>
        <v>3</v>
      </c>
      <c r="G45" s="114">
        <f t="shared" si="3"/>
        <v>1.5</v>
      </c>
      <c r="H45" s="115">
        <f t="shared" si="3"/>
        <v>1.125</v>
      </c>
      <c r="I45" s="113">
        <f t="shared" si="3"/>
        <v>1.875</v>
      </c>
      <c r="J45" s="116">
        <f>(J41*J42*J43)/(J44)</f>
        <v>1.5</v>
      </c>
      <c r="K45" s="113">
        <f t="shared" si="3"/>
        <v>2.25</v>
      </c>
      <c r="L45" s="116">
        <f t="shared" si="3"/>
        <v>0.33750000000000002</v>
      </c>
    </row>
    <row r="46" spans="1:14" x14ac:dyDescent="0.25">
      <c r="A46" s="47"/>
      <c r="B46" s="122"/>
      <c r="C46" s="122"/>
      <c r="D46" s="122"/>
      <c r="E46" s="122"/>
      <c r="F46" s="122"/>
      <c r="G46" s="123"/>
      <c r="H46" s="124"/>
      <c r="I46" s="122"/>
      <c r="J46" s="122"/>
      <c r="K46" s="122"/>
      <c r="L46" s="122"/>
    </row>
    <row r="47" spans="1:14" ht="15.75" thickBot="1" x14ac:dyDescent="0.3">
      <c r="A47" s="235" t="s">
        <v>24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56"/>
      <c r="N47" s="56"/>
    </row>
    <row r="48" spans="1:14" x14ac:dyDescent="0.25">
      <c r="A48" s="57"/>
      <c r="B48" s="58" t="s">
        <v>11</v>
      </c>
      <c r="C48" s="58" t="s">
        <v>2</v>
      </c>
      <c r="D48" s="58" t="s">
        <v>1</v>
      </c>
      <c r="E48" s="132" t="s">
        <v>4</v>
      </c>
      <c r="F48" s="94" t="s">
        <v>3</v>
      </c>
      <c r="G48" s="58" t="s">
        <v>6</v>
      </c>
      <c r="H48" s="95" t="s">
        <v>5</v>
      </c>
      <c r="I48" s="58" t="s">
        <v>10</v>
      </c>
      <c r="J48" s="59" t="s">
        <v>7</v>
      </c>
      <c r="K48" s="58" t="s">
        <v>8</v>
      </c>
      <c r="L48" s="133" t="s">
        <v>9</v>
      </c>
      <c r="M48" s="56"/>
      <c r="N48" s="56"/>
    </row>
    <row r="49" spans="1:14" x14ac:dyDescent="0.25">
      <c r="A49" s="35" t="s">
        <v>156</v>
      </c>
      <c r="B49" s="134">
        <f>'DATOS FEBRERO'!C18</f>
        <v>0</v>
      </c>
      <c r="C49" s="134">
        <f>'DATOS FEBRERO'!D18</f>
        <v>5</v>
      </c>
      <c r="D49" s="134">
        <f>'DATOS FEBRERO'!E18</f>
        <v>17</v>
      </c>
      <c r="E49" s="134">
        <f>'DATOS FEBRERO'!F18</f>
        <v>53.5</v>
      </c>
      <c r="F49" s="134">
        <f>'DATOS FEBRERO'!G18</f>
        <v>28.5</v>
      </c>
      <c r="G49" s="134">
        <f>'DATOS FEBRERO'!H18</f>
        <v>15</v>
      </c>
      <c r="H49" s="135">
        <f>'DATOS FEBRERO'!I18</f>
        <v>14.5</v>
      </c>
      <c r="I49" s="134">
        <f>'DATOS FEBRERO'!J18</f>
        <v>70</v>
      </c>
      <c r="J49" s="134">
        <f>'DATOS FEBRERO'!K18</f>
        <v>33.5</v>
      </c>
      <c r="K49" s="134">
        <f>'DATOS FEBRERO'!L18</f>
        <v>89.5</v>
      </c>
      <c r="L49" s="134"/>
      <c r="M49" s="56"/>
      <c r="N49" s="56"/>
    </row>
    <row r="50" spans="1:14" x14ac:dyDescent="0.25">
      <c r="A50" s="60"/>
      <c r="B50" s="110"/>
      <c r="C50" s="110"/>
      <c r="D50" s="110"/>
      <c r="E50" s="110"/>
      <c r="F50" s="110"/>
      <c r="G50" s="110"/>
      <c r="H50" s="111"/>
      <c r="I50" s="110"/>
      <c r="J50" s="110"/>
      <c r="K50" s="110"/>
      <c r="L50" s="110"/>
      <c r="M50" s="56"/>
      <c r="N50" s="56"/>
    </row>
    <row r="51" spans="1:14" x14ac:dyDescent="0.25">
      <c r="A51" s="136" t="s">
        <v>88</v>
      </c>
      <c r="B51" s="137">
        <v>1</v>
      </c>
      <c r="C51" s="102">
        <v>1</v>
      </c>
      <c r="D51" s="102">
        <v>1</v>
      </c>
      <c r="E51" s="103">
        <v>0.75</v>
      </c>
      <c r="F51" s="103">
        <v>0.75</v>
      </c>
      <c r="G51" s="103">
        <v>0.75</v>
      </c>
      <c r="H51" s="104">
        <v>0.75</v>
      </c>
      <c r="I51" s="103">
        <v>0.75</v>
      </c>
      <c r="J51" s="103">
        <v>0.75</v>
      </c>
      <c r="K51" s="102">
        <v>0.75</v>
      </c>
      <c r="L51" s="102">
        <v>0.75</v>
      </c>
      <c r="M51" s="56"/>
      <c r="N51" s="56"/>
    </row>
    <row r="52" spans="1:14" x14ac:dyDescent="0.25">
      <c r="A52" s="136" t="s">
        <v>89</v>
      </c>
      <c r="B52" s="106">
        <v>100</v>
      </c>
      <c r="C52" s="106">
        <v>50</v>
      </c>
      <c r="D52" s="106">
        <v>90</v>
      </c>
      <c r="E52" s="106">
        <v>20</v>
      </c>
      <c r="F52" s="106">
        <v>30</v>
      </c>
      <c r="G52" s="106">
        <v>40</v>
      </c>
      <c r="H52" s="107">
        <v>0</v>
      </c>
      <c r="I52" s="106">
        <v>0</v>
      </c>
      <c r="J52" s="138">
        <v>10</v>
      </c>
      <c r="K52" s="106">
        <v>40</v>
      </c>
      <c r="L52" s="138">
        <v>0</v>
      </c>
      <c r="M52" s="56"/>
      <c r="N52" s="56"/>
    </row>
    <row r="53" spans="1:14" x14ac:dyDescent="0.25">
      <c r="A53" s="136" t="s">
        <v>90</v>
      </c>
      <c r="B53" s="110">
        <v>3</v>
      </c>
      <c r="C53" s="110">
        <v>3</v>
      </c>
      <c r="D53" s="110">
        <v>3</v>
      </c>
      <c r="E53" s="110">
        <v>3</v>
      </c>
      <c r="F53" s="110">
        <v>3</v>
      </c>
      <c r="G53" s="110">
        <v>3</v>
      </c>
      <c r="H53" s="111">
        <v>3</v>
      </c>
      <c r="I53" s="110">
        <v>3</v>
      </c>
      <c r="J53" s="139">
        <v>3</v>
      </c>
      <c r="K53" s="110">
        <v>3</v>
      </c>
      <c r="L53" s="139">
        <v>3</v>
      </c>
      <c r="M53" s="56"/>
      <c r="N53" s="56"/>
    </row>
    <row r="54" spans="1:14" x14ac:dyDescent="0.25">
      <c r="A54" s="61" t="s">
        <v>159</v>
      </c>
      <c r="B54" s="105">
        <v>20</v>
      </c>
      <c r="C54" s="105">
        <v>20</v>
      </c>
      <c r="D54" s="105">
        <v>20</v>
      </c>
      <c r="E54" s="105">
        <v>20</v>
      </c>
      <c r="F54" s="105">
        <v>20</v>
      </c>
      <c r="G54" s="106">
        <v>20</v>
      </c>
      <c r="H54" s="107">
        <v>20</v>
      </c>
      <c r="I54" s="105">
        <v>20</v>
      </c>
      <c r="J54" s="105">
        <v>20</v>
      </c>
      <c r="K54" s="105">
        <v>20</v>
      </c>
      <c r="L54" s="105">
        <v>20</v>
      </c>
      <c r="M54" s="56"/>
      <c r="N54" s="56"/>
    </row>
    <row r="55" spans="1:14" ht="15.75" thickBot="1" x14ac:dyDescent="0.3">
      <c r="A55" s="62" t="s">
        <v>91</v>
      </c>
      <c r="B55" s="114">
        <f t="shared" ref="B55:L55" si="4">(B51*B52*B53)/(B54)</f>
        <v>15</v>
      </c>
      <c r="C55" s="114">
        <f t="shared" si="4"/>
        <v>7.5</v>
      </c>
      <c r="D55" s="114">
        <f>(E51*D52*D53)/(D54)</f>
        <v>10.125</v>
      </c>
      <c r="E55" s="114">
        <f>(G51*E52*E53)/(E54)</f>
        <v>2.25</v>
      </c>
      <c r="F55" s="114">
        <f>(H51*F52*F53)/(F54)</f>
        <v>3.375</v>
      </c>
      <c r="G55" s="140">
        <f t="shared" si="4"/>
        <v>4.5</v>
      </c>
      <c r="H55" s="141">
        <f t="shared" si="4"/>
        <v>0</v>
      </c>
      <c r="I55" s="114">
        <f t="shared" si="4"/>
        <v>0</v>
      </c>
      <c r="J55" s="142">
        <f>(J51*J52*J53)/(J54)</f>
        <v>1.125</v>
      </c>
      <c r="K55" s="114">
        <f t="shared" si="4"/>
        <v>4.5</v>
      </c>
      <c r="L55" s="142">
        <f t="shared" si="4"/>
        <v>0</v>
      </c>
      <c r="M55" s="56"/>
      <c r="N55" s="56"/>
    </row>
    <row r="56" spans="1:14" ht="15.75" thickBot="1" x14ac:dyDescent="0.3">
      <c r="A56" s="63"/>
      <c r="B56" s="123"/>
      <c r="C56" s="123"/>
      <c r="D56" s="123"/>
      <c r="E56" s="123"/>
      <c r="F56" s="123"/>
      <c r="G56" s="123"/>
      <c r="H56" s="124"/>
      <c r="I56" s="123"/>
      <c r="J56" s="123"/>
      <c r="K56" s="123"/>
      <c r="L56" s="123"/>
      <c r="M56" s="56"/>
      <c r="N56" s="56"/>
    </row>
    <row r="57" spans="1:14" ht="15.75" thickBot="1" x14ac:dyDescent="0.3">
      <c r="A57" s="240" t="s">
        <v>93</v>
      </c>
      <c r="B57" s="241"/>
      <c r="C57" s="241"/>
      <c r="D57" s="241"/>
      <c r="E57" s="241"/>
      <c r="F57" s="241"/>
      <c r="G57" s="241"/>
      <c r="H57" s="241"/>
      <c r="I57" s="241"/>
      <c r="J57" s="241"/>
      <c r="K57" s="241"/>
      <c r="L57" s="242"/>
      <c r="M57" s="56"/>
      <c r="N57" s="56"/>
    </row>
    <row r="58" spans="1:14" x14ac:dyDescent="0.25">
      <c r="A58" s="64"/>
      <c r="B58" s="65" t="s">
        <v>11</v>
      </c>
      <c r="C58" s="65" t="s">
        <v>2</v>
      </c>
      <c r="D58" s="65" t="s">
        <v>1</v>
      </c>
      <c r="E58" s="132" t="s">
        <v>4</v>
      </c>
      <c r="F58" s="132" t="s">
        <v>3</v>
      </c>
      <c r="G58" s="65" t="s">
        <v>6</v>
      </c>
      <c r="H58" s="95" t="s">
        <v>5</v>
      </c>
      <c r="I58" s="58" t="s">
        <v>10</v>
      </c>
      <c r="J58" s="59" t="s">
        <v>7</v>
      </c>
      <c r="K58" s="58" t="s">
        <v>8</v>
      </c>
      <c r="L58" s="133" t="s">
        <v>9</v>
      </c>
      <c r="M58" s="56"/>
      <c r="N58" s="56"/>
    </row>
    <row r="59" spans="1:14" x14ac:dyDescent="0.25">
      <c r="A59" s="35" t="s">
        <v>156</v>
      </c>
      <c r="B59" s="143"/>
      <c r="C59" s="143">
        <f>'DATOS FEBRERO'!D17</f>
        <v>292</v>
      </c>
      <c r="D59" s="143">
        <f>'DATOS FEBRERO'!E17</f>
        <v>301</v>
      </c>
      <c r="E59" s="143">
        <f>'DATOS FEBRERO'!F17</f>
        <v>195.2</v>
      </c>
      <c r="F59" s="143"/>
      <c r="G59" s="144">
        <f>'DATOS FEBRERO'!H17</f>
        <v>322</v>
      </c>
      <c r="H59" s="145">
        <f>'DATOS FEBRERO'!I17</f>
        <v>411</v>
      </c>
      <c r="I59" s="143">
        <f>'DATOS FEBRERO'!J17</f>
        <v>574</v>
      </c>
      <c r="J59" s="143">
        <f>'DATOS FEBRERO'!K17</f>
        <v>563</v>
      </c>
      <c r="K59" s="143">
        <f>'DATOS FEBRERO'!L17</f>
        <v>715</v>
      </c>
      <c r="L59" s="143">
        <f>'DATOS FEBRERO'!M17</f>
        <v>910</v>
      </c>
      <c r="M59" s="56"/>
      <c r="N59" s="56"/>
    </row>
    <row r="60" spans="1:14" x14ac:dyDescent="0.25">
      <c r="A60" s="45"/>
      <c r="B60" s="109"/>
      <c r="C60" s="109"/>
      <c r="D60" s="109"/>
      <c r="E60" s="109"/>
      <c r="F60" s="109"/>
      <c r="G60" s="110"/>
      <c r="H60" s="111"/>
      <c r="I60" s="109"/>
      <c r="J60" s="109"/>
      <c r="K60" s="109"/>
      <c r="L60" s="109"/>
    </row>
    <row r="61" spans="1:14" x14ac:dyDescent="0.25">
      <c r="A61" s="100" t="s">
        <v>94</v>
      </c>
      <c r="B61" s="102">
        <f t="shared" ref="B61:L61" si="5">B59/1000</f>
        <v>0</v>
      </c>
      <c r="C61" s="102">
        <f t="shared" si="5"/>
        <v>0.29199999999999998</v>
      </c>
      <c r="D61" s="102">
        <f t="shared" si="5"/>
        <v>0.30099999999999999</v>
      </c>
      <c r="E61" s="102">
        <f>E59/1000</f>
        <v>0.19519999999999998</v>
      </c>
      <c r="F61" s="102">
        <f>F59/1000</f>
        <v>0</v>
      </c>
      <c r="G61" s="103">
        <f t="shared" si="5"/>
        <v>0.32200000000000001</v>
      </c>
      <c r="H61" s="104">
        <f t="shared" si="5"/>
        <v>0.41099999999999998</v>
      </c>
      <c r="I61" s="102">
        <f t="shared" si="5"/>
        <v>0.57399999999999995</v>
      </c>
      <c r="J61" s="102">
        <f>J59/1000</f>
        <v>0.56299999999999994</v>
      </c>
      <c r="K61" s="102">
        <f t="shared" si="5"/>
        <v>0.71499999999999997</v>
      </c>
      <c r="L61" s="102">
        <f t="shared" si="5"/>
        <v>0.91</v>
      </c>
    </row>
    <row r="62" spans="1:14" x14ac:dyDescent="0.25">
      <c r="A62" s="100" t="s">
        <v>88</v>
      </c>
      <c r="B62" s="101">
        <v>1</v>
      </c>
      <c r="C62" s="102">
        <v>1</v>
      </c>
      <c r="D62" s="102">
        <v>1</v>
      </c>
      <c r="E62" s="102">
        <v>0.75</v>
      </c>
      <c r="F62" s="102">
        <v>0.75</v>
      </c>
      <c r="G62" s="103">
        <v>0.75</v>
      </c>
      <c r="H62" s="104">
        <v>0.75</v>
      </c>
      <c r="I62" s="102">
        <v>0.75</v>
      </c>
      <c r="J62" s="102">
        <v>0.75</v>
      </c>
      <c r="K62" s="102">
        <v>0.75</v>
      </c>
      <c r="L62" s="102">
        <v>0.75</v>
      </c>
    </row>
    <row r="63" spans="1:14" x14ac:dyDescent="0.25">
      <c r="A63" s="100" t="s">
        <v>89</v>
      </c>
      <c r="B63" s="105">
        <v>100</v>
      </c>
      <c r="C63" s="105">
        <v>100</v>
      </c>
      <c r="D63" s="105">
        <v>100</v>
      </c>
      <c r="E63" s="105">
        <v>100</v>
      </c>
      <c r="F63" s="105">
        <v>100</v>
      </c>
      <c r="G63" s="106">
        <v>100</v>
      </c>
      <c r="H63" s="107">
        <v>100</v>
      </c>
      <c r="I63" s="105">
        <v>100</v>
      </c>
      <c r="J63" s="108">
        <v>100</v>
      </c>
      <c r="K63" s="105">
        <v>100</v>
      </c>
      <c r="L63" s="108">
        <v>90</v>
      </c>
    </row>
    <row r="64" spans="1:14" x14ac:dyDescent="0.25">
      <c r="A64" s="100" t="s">
        <v>90</v>
      </c>
      <c r="B64" s="105">
        <v>3</v>
      </c>
      <c r="C64" s="105">
        <v>3</v>
      </c>
      <c r="D64" s="105">
        <v>3</v>
      </c>
      <c r="E64" s="105">
        <v>3</v>
      </c>
      <c r="F64" s="105">
        <v>3</v>
      </c>
      <c r="G64" s="106">
        <v>3</v>
      </c>
      <c r="H64" s="107">
        <v>3</v>
      </c>
      <c r="I64" s="105">
        <v>3</v>
      </c>
      <c r="J64" s="105">
        <v>3</v>
      </c>
      <c r="K64" s="105">
        <v>3</v>
      </c>
      <c r="L64" s="105">
        <v>3</v>
      </c>
    </row>
    <row r="65" spans="1:13" x14ac:dyDescent="0.25">
      <c r="A65" s="38" t="s">
        <v>159</v>
      </c>
      <c r="B65" s="105">
        <v>20</v>
      </c>
      <c r="C65" s="105">
        <v>20</v>
      </c>
      <c r="D65" s="105">
        <v>20</v>
      </c>
      <c r="E65" s="105">
        <v>20</v>
      </c>
      <c r="F65" s="105">
        <v>20</v>
      </c>
      <c r="G65" s="106">
        <v>20</v>
      </c>
      <c r="H65" s="107">
        <v>20</v>
      </c>
      <c r="I65" s="105">
        <v>20</v>
      </c>
      <c r="J65" s="105">
        <v>20</v>
      </c>
      <c r="K65" s="105">
        <v>20</v>
      </c>
      <c r="L65" s="105">
        <v>20</v>
      </c>
    </row>
    <row r="66" spans="1:13" ht="15.75" thickBot="1" x14ac:dyDescent="0.3">
      <c r="A66" s="39" t="s">
        <v>91</v>
      </c>
      <c r="B66" s="113">
        <f>(B62*B63*B64)/(B65)</f>
        <v>15</v>
      </c>
      <c r="C66" s="113">
        <f t="shared" ref="C66:L66" si="6">(C62*C63*C64)/(C65)</f>
        <v>15</v>
      </c>
      <c r="D66" s="113">
        <f t="shared" si="6"/>
        <v>15</v>
      </c>
      <c r="E66" s="113">
        <f>(E62*E63*E64)/(E65)</f>
        <v>11.25</v>
      </c>
      <c r="F66" s="113">
        <f>(F62*F63*F64)/(F65)</f>
        <v>11.25</v>
      </c>
      <c r="G66" s="114">
        <f t="shared" si="6"/>
        <v>11.25</v>
      </c>
      <c r="H66" s="115">
        <f t="shared" si="6"/>
        <v>11.25</v>
      </c>
      <c r="I66" s="113">
        <f t="shared" si="6"/>
        <v>11.25</v>
      </c>
      <c r="J66" s="116">
        <f>(J62*J63*J64)/(J65)</f>
        <v>11.25</v>
      </c>
      <c r="K66" s="113">
        <f t="shared" si="6"/>
        <v>11.25</v>
      </c>
      <c r="L66" s="116">
        <f t="shared" si="6"/>
        <v>10.125</v>
      </c>
    </row>
    <row r="67" spans="1:13" x14ac:dyDescent="0.25">
      <c r="A67" s="40"/>
      <c r="B67" s="97"/>
      <c r="C67" s="97"/>
      <c r="D67" s="97"/>
      <c r="E67" s="97"/>
      <c r="F67" s="97"/>
      <c r="G67" s="98"/>
      <c r="H67" s="99"/>
      <c r="I67" s="97"/>
      <c r="J67" s="97"/>
      <c r="K67" s="97"/>
      <c r="L67" s="97"/>
    </row>
    <row r="68" spans="1:13" ht="15.75" thickBot="1" x14ac:dyDescent="0.3">
      <c r="A68" s="40"/>
      <c r="B68" s="97"/>
      <c r="C68" s="97"/>
      <c r="D68" s="97"/>
      <c r="E68" s="97"/>
      <c r="F68" s="97"/>
      <c r="G68" s="98"/>
      <c r="H68" s="99"/>
      <c r="I68" s="97"/>
      <c r="J68" s="97"/>
      <c r="K68" s="97"/>
      <c r="L68" s="97"/>
    </row>
    <row r="69" spans="1:13" x14ac:dyDescent="0.25">
      <c r="A69" s="146"/>
      <c r="B69" s="243" t="s">
        <v>141</v>
      </c>
      <c r="C69" s="243"/>
      <c r="D69" s="243"/>
      <c r="E69" s="243"/>
      <c r="F69" s="243"/>
      <c r="G69" s="243"/>
      <c r="H69" s="243"/>
      <c r="I69" s="243"/>
      <c r="J69" s="243"/>
      <c r="K69" s="243"/>
      <c r="L69" s="244"/>
    </row>
    <row r="70" spans="1:13" x14ac:dyDescent="0.25">
      <c r="A70" s="70"/>
      <c r="B70" s="69" t="s">
        <v>11</v>
      </c>
      <c r="C70" s="69" t="s">
        <v>2</v>
      </c>
      <c r="D70" s="69" t="s">
        <v>1</v>
      </c>
      <c r="E70" s="147" t="s">
        <v>4</v>
      </c>
      <c r="F70" s="147" t="s">
        <v>3</v>
      </c>
      <c r="G70" s="69" t="s">
        <v>6</v>
      </c>
      <c r="H70" s="148" t="s">
        <v>5</v>
      </c>
      <c r="I70" s="69" t="s">
        <v>10</v>
      </c>
      <c r="J70" s="69" t="s">
        <v>7</v>
      </c>
      <c r="K70" s="69" t="s">
        <v>8</v>
      </c>
      <c r="L70" s="149" t="s">
        <v>9</v>
      </c>
    </row>
    <row r="71" spans="1:13" x14ac:dyDescent="0.25">
      <c r="A71" s="35" t="s">
        <v>156</v>
      </c>
      <c r="B71" s="150"/>
      <c r="C71" s="1">
        <v>5.6000000000000001E-2</v>
      </c>
      <c r="D71" s="1">
        <v>5.05</v>
      </c>
      <c r="E71" s="1">
        <v>4.91</v>
      </c>
      <c r="F71" s="1"/>
      <c r="G71" s="1">
        <v>5.89</v>
      </c>
      <c r="H71" s="1">
        <v>4.09</v>
      </c>
      <c r="I71" s="1"/>
      <c r="J71" s="1">
        <v>5.23</v>
      </c>
      <c r="K71" s="1">
        <v>5.7</v>
      </c>
      <c r="L71" s="151"/>
      <c r="M71" s="56"/>
    </row>
    <row r="72" spans="1:13" x14ac:dyDescent="0.25">
      <c r="A72" s="72"/>
      <c r="B72" s="152"/>
      <c r="C72" s="143"/>
      <c r="D72" s="143"/>
      <c r="E72" s="143"/>
      <c r="F72" s="143"/>
      <c r="G72" s="144"/>
      <c r="H72" s="145"/>
      <c r="I72" s="143"/>
      <c r="J72" s="143"/>
      <c r="K72" s="143"/>
      <c r="L72" s="125"/>
    </row>
    <row r="73" spans="1:13" x14ac:dyDescent="0.25">
      <c r="A73" s="153" t="s">
        <v>88</v>
      </c>
      <c r="B73" s="154">
        <v>1</v>
      </c>
      <c r="C73" s="155">
        <v>1</v>
      </c>
      <c r="D73" s="155">
        <v>1</v>
      </c>
      <c r="E73" s="155">
        <v>0.75</v>
      </c>
      <c r="F73" s="155">
        <v>0.75</v>
      </c>
      <c r="G73" s="156">
        <v>0.75</v>
      </c>
      <c r="H73" s="157">
        <v>0.75</v>
      </c>
      <c r="I73" s="155">
        <v>0.75</v>
      </c>
      <c r="J73" s="155">
        <v>0.75</v>
      </c>
      <c r="K73" s="155">
        <v>0.75</v>
      </c>
      <c r="L73" s="158">
        <v>0.75</v>
      </c>
    </row>
    <row r="74" spans="1:13" ht="15.75" customHeight="1" x14ac:dyDescent="0.25">
      <c r="A74" s="153" t="s">
        <v>89</v>
      </c>
      <c r="B74" s="143">
        <v>70</v>
      </c>
      <c r="C74" s="143">
        <v>60</v>
      </c>
      <c r="D74" s="143">
        <v>60</v>
      </c>
      <c r="E74" s="143">
        <v>60</v>
      </c>
      <c r="F74" s="143">
        <v>50</v>
      </c>
      <c r="G74" s="144">
        <v>60</v>
      </c>
      <c r="H74" s="145">
        <v>50</v>
      </c>
      <c r="I74" s="143">
        <v>100</v>
      </c>
      <c r="J74" s="143">
        <v>60</v>
      </c>
      <c r="K74" s="143">
        <v>60</v>
      </c>
      <c r="L74" s="125">
        <v>0</v>
      </c>
    </row>
    <row r="75" spans="1:13" ht="15.75" customHeight="1" x14ac:dyDescent="0.25">
      <c r="A75" s="153" t="s">
        <v>90</v>
      </c>
      <c r="B75" s="143">
        <v>4</v>
      </c>
      <c r="C75" s="143">
        <v>4</v>
      </c>
      <c r="D75" s="143">
        <v>4</v>
      </c>
      <c r="E75" s="143">
        <v>4</v>
      </c>
      <c r="F75" s="143">
        <v>4</v>
      </c>
      <c r="G75" s="144">
        <v>4</v>
      </c>
      <c r="H75" s="145">
        <v>4</v>
      </c>
      <c r="I75" s="143">
        <v>4</v>
      </c>
      <c r="J75" s="143">
        <v>4</v>
      </c>
      <c r="K75" s="143">
        <v>4</v>
      </c>
      <c r="L75" s="125">
        <v>4</v>
      </c>
    </row>
    <row r="76" spans="1:13" ht="15.75" customHeight="1" x14ac:dyDescent="0.25">
      <c r="A76" s="73" t="s">
        <v>159</v>
      </c>
      <c r="B76" s="143">
        <v>20</v>
      </c>
      <c r="C76" s="143">
        <v>20</v>
      </c>
      <c r="D76" s="143">
        <v>20</v>
      </c>
      <c r="E76" s="143">
        <v>20</v>
      </c>
      <c r="F76" s="143">
        <v>20</v>
      </c>
      <c r="G76" s="144">
        <v>20</v>
      </c>
      <c r="H76" s="145">
        <v>20</v>
      </c>
      <c r="I76" s="143">
        <v>20</v>
      </c>
      <c r="J76" s="143">
        <v>20</v>
      </c>
      <c r="K76" s="143">
        <v>20</v>
      </c>
      <c r="L76" s="125">
        <v>20</v>
      </c>
    </row>
    <row r="77" spans="1:13" ht="15.75" customHeight="1" thickBot="1" x14ac:dyDescent="0.3">
      <c r="A77" s="74" t="s">
        <v>91</v>
      </c>
      <c r="B77" s="159">
        <f>(B73*B74*B75)/(B76)</f>
        <v>14</v>
      </c>
      <c r="C77" s="159">
        <f t="shared" ref="C77:L77" si="7">(C73*C74*C75)/(C76)</f>
        <v>12</v>
      </c>
      <c r="D77" s="159">
        <f t="shared" si="7"/>
        <v>12</v>
      </c>
      <c r="E77" s="159">
        <f t="shared" si="7"/>
        <v>9</v>
      </c>
      <c r="F77" s="159">
        <f t="shared" si="7"/>
        <v>7.5</v>
      </c>
      <c r="G77" s="160">
        <f t="shared" si="7"/>
        <v>9</v>
      </c>
      <c r="H77" s="161">
        <f t="shared" si="7"/>
        <v>7.5</v>
      </c>
      <c r="I77" s="159">
        <f t="shared" si="7"/>
        <v>15</v>
      </c>
      <c r="J77" s="159">
        <f t="shared" si="7"/>
        <v>9</v>
      </c>
      <c r="K77" s="159">
        <f t="shared" si="7"/>
        <v>9</v>
      </c>
      <c r="L77" s="162">
        <f t="shared" si="7"/>
        <v>0</v>
      </c>
    </row>
    <row r="78" spans="1:13" x14ac:dyDescent="0.25">
      <c r="A78" s="40"/>
      <c r="B78" s="97"/>
      <c r="C78" s="97"/>
      <c r="D78" s="97"/>
      <c r="E78" s="97"/>
      <c r="F78" s="97"/>
      <c r="G78" s="98"/>
      <c r="H78" s="99"/>
      <c r="I78" s="97"/>
      <c r="J78" s="97"/>
      <c r="K78" s="97"/>
      <c r="L78" s="97"/>
    </row>
    <row r="79" spans="1:13" ht="15.75" thickBot="1" x14ac:dyDescent="0.3">
      <c r="A79" s="40"/>
      <c r="B79" s="97"/>
      <c r="C79" s="97"/>
      <c r="D79" s="97"/>
      <c r="E79" s="97"/>
      <c r="F79" s="97"/>
      <c r="G79" s="98"/>
      <c r="H79" s="99"/>
      <c r="I79" s="97"/>
      <c r="J79" s="97"/>
      <c r="K79" s="97"/>
      <c r="L79" s="97"/>
    </row>
    <row r="80" spans="1:13" x14ac:dyDescent="0.25">
      <c r="A80" s="146"/>
      <c r="B80" s="243" t="s">
        <v>142</v>
      </c>
      <c r="C80" s="243"/>
      <c r="D80" s="243"/>
      <c r="E80" s="243"/>
      <c r="F80" s="243"/>
      <c r="G80" s="243"/>
      <c r="H80" s="243"/>
      <c r="I80" s="243"/>
      <c r="J80" s="243"/>
      <c r="K80" s="243"/>
      <c r="L80" s="244"/>
    </row>
    <row r="81" spans="1:12" x14ac:dyDescent="0.25">
      <c r="A81" s="35" t="s">
        <v>156</v>
      </c>
      <c r="B81" s="69" t="s">
        <v>11</v>
      </c>
      <c r="C81" s="69" t="s">
        <v>2</v>
      </c>
      <c r="D81" s="69" t="s">
        <v>1</v>
      </c>
      <c r="E81" s="147" t="s">
        <v>4</v>
      </c>
      <c r="F81" s="147" t="s">
        <v>3</v>
      </c>
      <c r="G81" s="69" t="s">
        <v>6</v>
      </c>
      <c r="H81" s="148" t="s">
        <v>5</v>
      </c>
      <c r="I81" s="69" t="s">
        <v>10</v>
      </c>
      <c r="J81" s="69" t="s">
        <v>7</v>
      </c>
      <c r="K81" s="69" t="s">
        <v>8</v>
      </c>
      <c r="L81" s="149" t="s">
        <v>9</v>
      </c>
    </row>
    <row r="82" spans="1:12" x14ac:dyDescent="0.25">
      <c r="A82" s="71"/>
      <c r="B82" s="143">
        <f>'DATOS FEBRERO'!C8</f>
        <v>100</v>
      </c>
      <c r="C82" s="143">
        <f>'DATOS FEBRERO'!D8</f>
        <v>100</v>
      </c>
      <c r="D82" s="143">
        <f>'DATOS FEBRERO'!E8</f>
        <v>100</v>
      </c>
      <c r="E82" s="143">
        <f>'DATOS FEBRERO'!F8</f>
        <v>100</v>
      </c>
      <c r="F82" s="143">
        <f>'DATOS FEBRERO'!G8</f>
        <v>100</v>
      </c>
      <c r="G82" s="144">
        <f>'DATOS FEBRERO'!H8</f>
        <v>100</v>
      </c>
      <c r="H82" s="145">
        <f>'DATOS FEBRERO'!I8</f>
        <v>100</v>
      </c>
      <c r="I82" s="143">
        <f>'DATOS FEBRERO'!J8</f>
        <v>100</v>
      </c>
      <c r="J82" s="143">
        <f>'DATOS FEBRERO'!K8</f>
        <v>100</v>
      </c>
      <c r="K82" s="143">
        <f>'DATOS FEBRERO'!L8</f>
        <v>100</v>
      </c>
      <c r="L82" s="125">
        <f>'DATOS FEBRERO'!M8</f>
        <v>100</v>
      </c>
    </row>
    <row r="83" spans="1:12" x14ac:dyDescent="0.25">
      <c r="A83" s="72"/>
      <c r="B83" s="152"/>
      <c r="C83" s="152"/>
      <c r="D83" s="152"/>
      <c r="E83" s="152"/>
      <c r="F83" s="152"/>
      <c r="G83" s="163"/>
      <c r="H83" s="164"/>
      <c r="I83" s="152"/>
      <c r="J83" s="152"/>
      <c r="K83" s="152"/>
      <c r="L83" s="165"/>
    </row>
    <row r="84" spans="1:12" x14ac:dyDescent="0.25">
      <c r="A84" s="153" t="s">
        <v>88</v>
      </c>
      <c r="B84" s="154">
        <v>1</v>
      </c>
      <c r="C84" s="155">
        <v>1</v>
      </c>
      <c r="D84" s="155">
        <v>1</v>
      </c>
      <c r="E84" s="155">
        <v>0.75</v>
      </c>
      <c r="F84" s="155">
        <v>0.75</v>
      </c>
      <c r="G84" s="156">
        <v>0.75</v>
      </c>
      <c r="H84" s="157">
        <v>0.75</v>
      </c>
      <c r="I84" s="155">
        <v>0.75</v>
      </c>
      <c r="J84" s="155">
        <v>0.75</v>
      </c>
      <c r="K84" s="155">
        <v>0.75</v>
      </c>
      <c r="L84" s="158">
        <v>0.75</v>
      </c>
    </row>
    <row r="85" spans="1:12" x14ac:dyDescent="0.25">
      <c r="A85" s="153" t="s">
        <v>89</v>
      </c>
      <c r="B85" s="143">
        <v>90</v>
      </c>
      <c r="C85" s="143">
        <v>70</v>
      </c>
      <c r="D85" s="143">
        <v>60</v>
      </c>
      <c r="E85" s="143">
        <v>50</v>
      </c>
      <c r="F85" s="143">
        <v>50</v>
      </c>
      <c r="G85" s="144">
        <v>50</v>
      </c>
      <c r="H85" s="145">
        <v>30</v>
      </c>
      <c r="I85" s="143">
        <v>30</v>
      </c>
      <c r="J85" s="143">
        <v>40</v>
      </c>
      <c r="K85" s="143">
        <v>50</v>
      </c>
      <c r="L85" s="125">
        <v>0</v>
      </c>
    </row>
    <row r="86" spans="1:12" x14ac:dyDescent="0.25">
      <c r="A86" s="153" t="s">
        <v>90</v>
      </c>
      <c r="B86" s="154">
        <v>1</v>
      </c>
      <c r="C86" s="154">
        <v>1</v>
      </c>
      <c r="D86" s="154">
        <v>1</v>
      </c>
      <c r="E86" s="154">
        <v>1</v>
      </c>
      <c r="F86" s="154">
        <v>1</v>
      </c>
      <c r="G86" s="166">
        <v>1</v>
      </c>
      <c r="H86" s="167">
        <v>1</v>
      </c>
      <c r="I86" s="154">
        <v>1</v>
      </c>
      <c r="J86" s="154">
        <v>1</v>
      </c>
      <c r="K86" s="154">
        <v>1</v>
      </c>
      <c r="L86" s="168">
        <v>1</v>
      </c>
    </row>
    <row r="87" spans="1:12" x14ac:dyDescent="0.25">
      <c r="A87" s="73" t="s">
        <v>159</v>
      </c>
      <c r="B87" s="143">
        <v>20</v>
      </c>
      <c r="C87" s="143">
        <v>20</v>
      </c>
      <c r="D87" s="143">
        <v>20</v>
      </c>
      <c r="E87" s="143">
        <v>20</v>
      </c>
      <c r="F87" s="143">
        <v>20</v>
      </c>
      <c r="G87" s="144">
        <v>20</v>
      </c>
      <c r="H87" s="145">
        <v>20</v>
      </c>
      <c r="I87" s="143">
        <v>20</v>
      </c>
      <c r="J87" s="143">
        <v>20</v>
      </c>
      <c r="K87" s="143">
        <v>20</v>
      </c>
      <c r="L87" s="125">
        <v>20</v>
      </c>
    </row>
    <row r="88" spans="1:12" ht="15.75" thickBot="1" x14ac:dyDescent="0.3">
      <c r="A88" s="74" t="s">
        <v>91</v>
      </c>
      <c r="B88" s="159">
        <f>(B84*B85*B86)/(B87)</f>
        <v>4.5</v>
      </c>
      <c r="C88" s="159">
        <f t="shared" ref="C88:L88" si="8">(C84*C85*C86)/(C87)</f>
        <v>3.5</v>
      </c>
      <c r="D88" s="159">
        <f t="shared" si="8"/>
        <v>3</v>
      </c>
      <c r="E88" s="159">
        <f t="shared" si="8"/>
        <v>1.875</v>
      </c>
      <c r="F88" s="159">
        <f t="shared" si="8"/>
        <v>1.875</v>
      </c>
      <c r="G88" s="160">
        <f t="shared" si="8"/>
        <v>1.875</v>
      </c>
      <c r="H88" s="161">
        <f t="shared" si="8"/>
        <v>1.125</v>
      </c>
      <c r="I88" s="159">
        <f t="shared" si="8"/>
        <v>1.125</v>
      </c>
      <c r="J88" s="159">
        <f t="shared" si="8"/>
        <v>1.5</v>
      </c>
      <c r="K88" s="159">
        <f t="shared" si="8"/>
        <v>1.875</v>
      </c>
      <c r="L88" s="162">
        <f t="shared" si="8"/>
        <v>0</v>
      </c>
    </row>
    <row r="89" spans="1:12" x14ac:dyDescent="0.25">
      <c r="A89" s="40"/>
      <c r="B89" s="97"/>
      <c r="C89" s="97"/>
      <c r="D89" s="97"/>
      <c r="E89" s="97"/>
      <c r="F89" s="97"/>
      <c r="G89" s="98"/>
      <c r="H89" s="99"/>
      <c r="I89" s="97"/>
      <c r="J89" s="97"/>
      <c r="K89" s="97"/>
      <c r="L89" s="97"/>
    </row>
    <row r="90" spans="1:12" ht="15.75" thickBot="1" x14ac:dyDescent="0.3">
      <c r="A90" s="40"/>
      <c r="B90" s="97"/>
      <c r="C90" s="97"/>
      <c r="D90" s="97"/>
      <c r="E90" s="97"/>
      <c r="F90" s="97"/>
      <c r="G90" s="98"/>
      <c r="H90" s="99"/>
      <c r="I90" s="97"/>
      <c r="J90" s="97"/>
      <c r="K90" s="97"/>
      <c r="L90" s="97"/>
    </row>
    <row r="91" spans="1:12" x14ac:dyDescent="0.25">
      <c r="A91" s="146"/>
      <c r="B91" s="243" t="s">
        <v>143</v>
      </c>
      <c r="C91" s="243"/>
      <c r="D91" s="243"/>
      <c r="E91" s="243"/>
      <c r="F91" s="243"/>
      <c r="G91" s="243"/>
      <c r="H91" s="243"/>
      <c r="I91" s="243"/>
      <c r="J91" s="243"/>
      <c r="K91" s="243"/>
      <c r="L91" s="244"/>
    </row>
    <row r="92" spans="1:12" x14ac:dyDescent="0.25">
      <c r="A92" s="70"/>
      <c r="B92" s="69" t="s">
        <v>11</v>
      </c>
      <c r="C92" s="69" t="s">
        <v>2</v>
      </c>
      <c r="D92" s="69" t="s">
        <v>1</v>
      </c>
      <c r="E92" s="147" t="s">
        <v>4</v>
      </c>
      <c r="F92" s="147" t="s">
        <v>3</v>
      </c>
      <c r="G92" s="69" t="s">
        <v>6</v>
      </c>
      <c r="H92" s="148" t="s">
        <v>5</v>
      </c>
      <c r="I92" s="69" t="s">
        <v>10</v>
      </c>
      <c r="J92" s="69" t="s">
        <v>7</v>
      </c>
      <c r="K92" s="69" t="s">
        <v>8</v>
      </c>
      <c r="L92" s="149" t="s">
        <v>9</v>
      </c>
    </row>
    <row r="93" spans="1:12" x14ac:dyDescent="0.25">
      <c r="A93" s="35" t="s">
        <v>156</v>
      </c>
      <c r="B93" s="169">
        <f>'DATOS FEBRERO'!C21</f>
        <v>0</v>
      </c>
      <c r="C93" s="169">
        <f>'DATOS FEBRERO'!D21</f>
        <v>199</v>
      </c>
      <c r="D93" s="169">
        <f>'DATOS FEBRERO'!E21</f>
        <v>422.3</v>
      </c>
      <c r="E93" s="169">
        <f>'DATOS FEBRERO'!F21</f>
        <v>451.7</v>
      </c>
      <c r="F93" s="169">
        <f>'DATOS FEBRERO'!G21</f>
        <v>461</v>
      </c>
      <c r="G93" s="170">
        <f>'DATOS FEBRERO'!H21</f>
        <v>399.7</v>
      </c>
      <c r="H93" s="145">
        <f>'DATOS FEBRERO'!I21</f>
        <v>389.3</v>
      </c>
      <c r="I93" s="169">
        <f>'DATOS FEBRERO'!J21</f>
        <v>480</v>
      </c>
      <c r="J93" s="169">
        <f>'DATOS FEBRERO'!K21</f>
        <v>558.70000000000005</v>
      </c>
      <c r="K93" s="169">
        <f>'DATOS FEBRERO'!L21</f>
        <v>789</v>
      </c>
      <c r="L93" s="171">
        <f>'DATOS FEBRERO'!M21</f>
        <v>674.3</v>
      </c>
    </row>
    <row r="94" spans="1:12" x14ac:dyDescent="0.25">
      <c r="A94" s="72"/>
      <c r="B94" s="152"/>
      <c r="C94" s="152"/>
      <c r="D94" s="152"/>
      <c r="E94" s="163"/>
      <c r="F94" s="163"/>
      <c r="G94" s="163"/>
      <c r="H94" s="164"/>
      <c r="I94" s="163"/>
      <c r="J94" s="163"/>
      <c r="K94" s="163"/>
      <c r="L94" s="172"/>
    </row>
    <row r="95" spans="1:12" x14ac:dyDescent="0.25">
      <c r="A95" s="153" t="s">
        <v>88</v>
      </c>
      <c r="B95" s="154">
        <v>1</v>
      </c>
      <c r="C95" s="155">
        <v>1</v>
      </c>
      <c r="D95" s="156">
        <v>1</v>
      </c>
      <c r="E95" s="156">
        <v>0.75</v>
      </c>
      <c r="F95" s="156">
        <v>0.75</v>
      </c>
      <c r="G95" s="156">
        <v>0.75</v>
      </c>
      <c r="H95" s="157">
        <v>0.75</v>
      </c>
      <c r="I95" s="156">
        <v>0.75</v>
      </c>
      <c r="J95" s="156">
        <v>0.75</v>
      </c>
      <c r="K95" s="156">
        <v>0.75</v>
      </c>
      <c r="L95" s="173">
        <v>0.75</v>
      </c>
    </row>
    <row r="96" spans="1:12" x14ac:dyDescent="0.25">
      <c r="A96" s="153" t="s">
        <v>89</v>
      </c>
      <c r="B96" s="143">
        <v>100</v>
      </c>
      <c r="C96" s="143">
        <v>90</v>
      </c>
      <c r="D96" s="143">
        <v>70</v>
      </c>
      <c r="E96" s="144">
        <v>80</v>
      </c>
      <c r="F96" s="144">
        <v>80</v>
      </c>
      <c r="G96" s="144">
        <v>80</v>
      </c>
      <c r="H96" s="145">
        <v>70</v>
      </c>
      <c r="I96" s="144">
        <v>60</v>
      </c>
      <c r="J96" s="144">
        <v>70</v>
      </c>
      <c r="K96" s="144">
        <v>80</v>
      </c>
      <c r="L96" s="174">
        <v>0</v>
      </c>
    </row>
    <row r="97" spans="1:12" x14ac:dyDescent="0.25">
      <c r="A97" s="153" t="s">
        <v>90</v>
      </c>
      <c r="B97" s="143">
        <v>2</v>
      </c>
      <c r="C97" s="143">
        <v>2</v>
      </c>
      <c r="D97" s="143">
        <v>2</v>
      </c>
      <c r="E97" s="143">
        <v>2</v>
      </c>
      <c r="F97" s="143">
        <v>2</v>
      </c>
      <c r="G97" s="144">
        <v>2</v>
      </c>
      <c r="H97" s="145">
        <v>2</v>
      </c>
      <c r="I97" s="143">
        <v>2</v>
      </c>
      <c r="J97" s="143">
        <v>2</v>
      </c>
      <c r="K97" s="143">
        <v>2</v>
      </c>
      <c r="L97" s="125">
        <v>2</v>
      </c>
    </row>
    <row r="98" spans="1:12" x14ac:dyDescent="0.25">
      <c r="A98" s="73" t="s">
        <v>159</v>
      </c>
      <c r="B98" s="143">
        <v>20</v>
      </c>
      <c r="C98" s="143">
        <v>20</v>
      </c>
      <c r="D98" s="143">
        <v>20</v>
      </c>
      <c r="E98" s="143">
        <v>20</v>
      </c>
      <c r="F98" s="143">
        <v>20</v>
      </c>
      <c r="G98" s="144">
        <v>20</v>
      </c>
      <c r="H98" s="145">
        <v>20</v>
      </c>
      <c r="I98" s="143">
        <v>20</v>
      </c>
      <c r="J98" s="143">
        <v>20</v>
      </c>
      <c r="K98" s="143">
        <v>20</v>
      </c>
      <c r="L98" s="125">
        <v>20</v>
      </c>
    </row>
    <row r="99" spans="1:12" ht="15.75" thickBot="1" x14ac:dyDescent="0.3">
      <c r="A99" s="74" t="s">
        <v>91</v>
      </c>
      <c r="B99" s="159">
        <f>(B95*B96*B97)/(B98)</f>
        <v>10</v>
      </c>
      <c r="C99" s="159">
        <f t="shared" ref="C99:L99" si="9">(C95*C96*C97)/(C98)</f>
        <v>9</v>
      </c>
      <c r="D99" s="159">
        <f t="shared" si="9"/>
        <v>7</v>
      </c>
      <c r="E99" s="159">
        <f t="shared" si="9"/>
        <v>6</v>
      </c>
      <c r="F99" s="159">
        <f t="shared" si="9"/>
        <v>6</v>
      </c>
      <c r="G99" s="160">
        <f t="shared" si="9"/>
        <v>6</v>
      </c>
      <c r="H99" s="161">
        <f t="shared" si="9"/>
        <v>5.25</v>
      </c>
      <c r="I99" s="159">
        <f t="shared" si="9"/>
        <v>4.5</v>
      </c>
      <c r="J99" s="159">
        <f t="shared" si="9"/>
        <v>5.25</v>
      </c>
      <c r="K99" s="159">
        <f t="shared" si="9"/>
        <v>6</v>
      </c>
      <c r="L99" s="162">
        <f t="shared" si="9"/>
        <v>0</v>
      </c>
    </row>
    <row r="100" spans="1:12" x14ac:dyDescent="0.25">
      <c r="A100" s="40"/>
      <c r="B100" s="97"/>
      <c r="C100" s="97"/>
      <c r="D100" s="97"/>
      <c r="E100" s="97"/>
      <c r="F100" s="97"/>
      <c r="G100" s="98"/>
      <c r="H100" s="99"/>
      <c r="I100" s="97"/>
      <c r="J100" s="97"/>
      <c r="K100" s="97"/>
      <c r="L100" s="97"/>
    </row>
    <row r="101" spans="1:12" x14ac:dyDescent="0.25">
      <c r="A101" s="40"/>
      <c r="B101" s="97"/>
      <c r="C101" s="97"/>
      <c r="D101" s="97"/>
      <c r="E101" s="97"/>
      <c r="F101" s="97"/>
      <c r="G101" s="98"/>
      <c r="H101" s="99"/>
      <c r="I101" s="97"/>
      <c r="J101" s="97"/>
      <c r="K101" s="97"/>
      <c r="L101" s="97"/>
    </row>
    <row r="102" spans="1:12" ht="15.75" thickBot="1" x14ac:dyDescent="0.3">
      <c r="A102" s="40"/>
      <c r="B102" s="97"/>
      <c r="C102" s="97"/>
      <c r="D102" s="97"/>
      <c r="E102" s="97"/>
      <c r="F102" s="97"/>
      <c r="G102" s="98"/>
      <c r="H102" s="99"/>
      <c r="I102" s="97"/>
      <c r="J102" s="97"/>
      <c r="K102" s="97"/>
      <c r="L102" s="97"/>
    </row>
    <row r="103" spans="1:12" x14ac:dyDescent="0.25">
      <c r="A103" s="146"/>
      <c r="B103" s="243" t="s">
        <v>144</v>
      </c>
      <c r="C103" s="243"/>
      <c r="D103" s="243"/>
      <c r="E103" s="243"/>
      <c r="F103" s="243"/>
      <c r="G103" s="243"/>
      <c r="H103" s="243"/>
      <c r="I103" s="243"/>
      <c r="J103" s="243"/>
      <c r="K103" s="243"/>
      <c r="L103" s="244"/>
    </row>
    <row r="104" spans="1:12" x14ac:dyDescent="0.25">
      <c r="A104" s="70"/>
      <c r="B104" s="69" t="s">
        <v>11</v>
      </c>
      <c r="C104" s="69" t="s">
        <v>2</v>
      </c>
      <c r="D104" s="69" t="s">
        <v>1</v>
      </c>
      <c r="E104" s="147" t="s">
        <v>4</v>
      </c>
      <c r="F104" s="147" t="s">
        <v>3</v>
      </c>
      <c r="G104" s="69" t="s">
        <v>6</v>
      </c>
      <c r="H104" s="148" t="s">
        <v>5</v>
      </c>
      <c r="I104" s="69" t="s">
        <v>10</v>
      </c>
      <c r="J104" s="69" t="s">
        <v>7</v>
      </c>
      <c r="K104" s="69" t="s">
        <v>8</v>
      </c>
      <c r="L104" s="149" t="s">
        <v>9</v>
      </c>
    </row>
    <row r="105" spans="1:12" x14ac:dyDescent="0.25">
      <c r="A105" s="35" t="s">
        <v>156</v>
      </c>
      <c r="B105" s="144"/>
      <c r="C105" s="143"/>
      <c r="D105" s="144"/>
      <c r="E105" s="144"/>
      <c r="F105" s="144"/>
      <c r="G105" s="144"/>
      <c r="H105" s="145"/>
      <c r="I105" s="144"/>
      <c r="J105" s="144"/>
      <c r="K105" s="144"/>
      <c r="L105" s="175"/>
    </row>
    <row r="106" spans="1:12" x14ac:dyDescent="0.25">
      <c r="A106" s="75"/>
      <c r="B106" s="163"/>
      <c r="C106" s="163"/>
      <c r="D106" s="163"/>
      <c r="E106" s="163"/>
      <c r="F106" s="163"/>
      <c r="G106" s="163"/>
      <c r="H106" s="164"/>
      <c r="I106" s="163"/>
      <c r="J106" s="163"/>
      <c r="K106" s="163"/>
      <c r="L106" s="172"/>
    </row>
    <row r="107" spans="1:12" x14ac:dyDescent="0.25">
      <c r="A107" s="176" t="s">
        <v>88</v>
      </c>
      <c r="B107" s="166">
        <v>1</v>
      </c>
      <c r="C107" s="156">
        <v>1</v>
      </c>
      <c r="D107" s="156">
        <v>1</v>
      </c>
      <c r="E107" s="156">
        <v>0.75</v>
      </c>
      <c r="F107" s="156">
        <v>0.75</v>
      </c>
      <c r="G107" s="156">
        <v>0.75</v>
      </c>
      <c r="H107" s="157">
        <v>0.75</v>
      </c>
      <c r="I107" s="156">
        <v>0.75</v>
      </c>
      <c r="J107" s="156">
        <v>0.75</v>
      </c>
      <c r="K107" s="156">
        <v>0.75</v>
      </c>
      <c r="L107" s="173">
        <v>0.75</v>
      </c>
    </row>
    <row r="108" spans="1:12" x14ac:dyDescent="0.25">
      <c r="A108" s="176" t="s">
        <v>89</v>
      </c>
      <c r="B108" s="144">
        <v>100</v>
      </c>
      <c r="C108" s="144">
        <v>100</v>
      </c>
      <c r="D108" s="144">
        <v>90</v>
      </c>
      <c r="E108" s="144">
        <v>80</v>
      </c>
      <c r="F108" s="144">
        <v>70</v>
      </c>
      <c r="G108" s="144">
        <v>70</v>
      </c>
      <c r="H108" s="145">
        <v>50</v>
      </c>
      <c r="I108" s="144">
        <v>0</v>
      </c>
      <c r="J108" s="144">
        <v>10</v>
      </c>
      <c r="K108" s="144">
        <v>40</v>
      </c>
      <c r="L108" s="174">
        <v>0</v>
      </c>
    </row>
    <row r="109" spans="1:12" x14ac:dyDescent="0.25">
      <c r="A109" s="176" t="s">
        <v>90</v>
      </c>
      <c r="B109" s="144">
        <v>2</v>
      </c>
      <c r="C109" s="144">
        <v>2</v>
      </c>
      <c r="D109" s="144">
        <v>2</v>
      </c>
      <c r="E109" s="144">
        <v>2</v>
      </c>
      <c r="F109" s="144">
        <v>2</v>
      </c>
      <c r="G109" s="144">
        <v>2</v>
      </c>
      <c r="H109" s="145">
        <v>2</v>
      </c>
      <c r="I109" s="144">
        <v>2</v>
      </c>
      <c r="J109" s="144">
        <v>2</v>
      </c>
      <c r="K109" s="144">
        <v>2</v>
      </c>
      <c r="L109" s="174">
        <v>2</v>
      </c>
    </row>
    <row r="110" spans="1:12" x14ac:dyDescent="0.25">
      <c r="A110" s="73" t="s">
        <v>159</v>
      </c>
      <c r="B110" s="143">
        <v>20</v>
      </c>
      <c r="C110" s="143">
        <v>20</v>
      </c>
      <c r="D110" s="143">
        <v>20</v>
      </c>
      <c r="E110" s="143">
        <v>20</v>
      </c>
      <c r="F110" s="143">
        <v>20</v>
      </c>
      <c r="G110" s="144">
        <v>20</v>
      </c>
      <c r="H110" s="145">
        <v>20</v>
      </c>
      <c r="I110" s="143">
        <v>20</v>
      </c>
      <c r="J110" s="143">
        <v>20</v>
      </c>
      <c r="K110" s="143">
        <v>20</v>
      </c>
      <c r="L110" s="125">
        <v>20</v>
      </c>
    </row>
    <row r="111" spans="1:12" ht="15.75" thickBot="1" x14ac:dyDescent="0.3">
      <c r="A111" s="74" t="s">
        <v>91</v>
      </c>
      <c r="B111" s="159"/>
      <c r="C111" s="159"/>
      <c r="D111" s="159"/>
      <c r="E111" s="159"/>
      <c r="F111" s="159"/>
      <c r="G111" s="160"/>
      <c r="H111" s="161"/>
      <c r="I111" s="159"/>
      <c r="J111" s="159"/>
      <c r="K111" s="159"/>
      <c r="L111" s="162">
        <f>(L107*L108*L109)/(L110)</f>
        <v>0</v>
      </c>
    </row>
    <row r="112" spans="1:12" x14ac:dyDescent="0.25">
      <c r="A112" s="40"/>
      <c r="B112" s="97"/>
      <c r="C112" s="97"/>
      <c r="D112" s="97"/>
      <c r="E112" s="97"/>
      <c r="F112" s="97"/>
      <c r="G112" s="98"/>
      <c r="H112" s="99"/>
      <c r="I112" s="97"/>
      <c r="J112" s="97"/>
      <c r="K112" s="97"/>
      <c r="L112" s="97"/>
    </row>
    <row r="113" spans="1:12" x14ac:dyDescent="0.25">
      <c r="A113" s="40"/>
      <c r="B113" s="97"/>
      <c r="C113" s="97"/>
      <c r="D113" s="97"/>
      <c r="E113" s="97"/>
      <c r="F113" s="97"/>
      <c r="G113" s="98"/>
      <c r="H113" s="99"/>
      <c r="I113" s="97"/>
      <c r="J113" s="97"/>
      <c r="K113" s="97"/>
      <c r="L113" s="97"/>
    </row>
    <row r="114" spans="1:12" ht="15.75" thickBot="1" x14ac:dyDescent="0.3">
      <c r="A114" s="126"/>
      <c r="B114" s="126"/>
      <c r="C114" s="126"/>
      <c r="D114" s="126"/>
      <c r="E114" s="126"/>
      <c r="F114" s="126"/>
      <c r="G114" s="127"/>
      <c r="H114" s="128"/>
      <c r="I114" s="126"/>
      <c r="J114" s="126"/>
      <c r="K114" s="126"/>
      <c r="L114" s="126"/>
    </row>
    <row r="115" spans="1:12" ht="15.75" thickBot="1" x14ac:dyDescent="0.3">
      <c r="A115" s="126"/>
      <c r="B115" s="236" t="s">
        <v>123</v>
      </c>
      <c r="C115" s="237"/>
      <c r="D115" s="238"/>
      <c r="E115" s="236" t="s">
        <v>124</v>
      </c>
      <c r="F115" s="237"/>
      <c r="G115" s="238"/>
      <c r="H115" s="236" t="s">
        <v>125</v>
      </c>
      <c r="I115" s="237"/>
      <c r="J115" s="237"/>
      <c r="K115" s="238"/>
      <c r="L115" s="177" t="s">
        <v>126</v>
      </c>
    </row>
    <row r="116" spans="1:12" ht="15.75" thickBot="1" x14ac:dyDescent="0.3">
      <c r="A116" s="178"/>
      <c r="B116" s="179" t="s">
        <v>11</v>
      </c>
      <c r="C116" s="180" t="s">
        <v>2</v>
      </c>
      <c r="D116" s="181" t="s">
        <v>1</v>
      </c>
      <c r="E116" s="182" t="s">
        <v>4</v>
      </c>
      <c r="F116" s="183" t="s">
        <v>3</v>
      </c>
      <c r="G116" s="184" t="s">
        <v>6</v>
      </c>
      <c r="H116" s="185" t="s">
        <v>5</v>
      </c>
      <c r="I116" s="53" t="s">
        <v>10</v>
      </c>
      <c r="J116" s="53" t="s">
        <v>7</v>
      </c>
      <c r="K116" s="54" t="s">
        <v>8</v>
      </c>
      <c r="L116" s="186" t="s">
        <v>9</v>
      </c>
    </row>
    <row r="117" spans="1:12" ht="15.75" thickBot="1" x14ac:dyDescent="0.3">
      <c r="A117" s="55" t="s">
        <v>157</v>
      </c>
      <c r="B117" s="187"/>
      <c r="C117" s="187">
        <f t="shared" ref="C117:K117" si="10">C14+C25+C35+C45+C55+C66+C77+C88+C99+C111</f>
        <v>68.375</v>
      </c>
      <c r="D117" s="187">
        <f t="shared" si="10"/>
        <v>69.125</v>
      </c>
      <c r="E117" s="187">
        <f t="shared" si="10"/>
        <v>47.625</v>
      </c>
      <c r="F117" s="187"/>
      <c r="G117" s="188">
        <f t="shared" si="10"/>
        <v>48.75</v>
      </c>
      <c r="H117" s="189">
        <f t="shared" si="10"/>
        <v>40.125</v>
      </c>
      <c r="I117" s="187"/>
      <c r="J117" s="187">
        <f t="shared" si="10"/>
        <v>43.5</v>
      </c>
      <c r="K117" s="187">
        <f t="shared" si="10"/>
        <v>48.75</v>
      </c>
      <c r="L117" s="187"/>
    </row>
    <row r="118" spans="1:12" x14ac:dyDescent="0.25">
      <c r="A118" s="126"/>
      <c r="B118" s="126"/>
      <c r="C118" s="126"/>
      <c r="D118" s="126"/>
      <c r="E118" s="126"/>
      <c r="F118" s="126"/>
      <c r="G118" s="127"/>
      <c r="H118" s="128"/>
      <c r="I118" s="126"/>
      <c r="J118" s="126"/>
      <c r="K118" s="126"/>
      <c r="L118" s="126"/>
    </row>
    <row r="119" spans="1:12" x14ac:dyDescent="0.25">
      <c r="A119" s="126"/>
      <c r="B119" s="126"/>
      <c r="C119" s="126"/>
      <c r="D119" s="126"/>
      <c r="E119" s="126"/>
      <c r="F119" s="126"/>
      <c r="G119" s="127"/>
      <c r="H119" s="128"/>
      <c r="I119" s="126"/>
      <c r="J119" s="126"/>
      <c r="K119" s="126"/>
      <c r="L119" s="126"/>
    </row>
    <row r="120" spans="1:12" x14ac:dyDescent="0.25">
      <c r="A120" s="126"/>
      <c r="B120" s="126"/>
      <c r="C120" s="126"/>
      <c r="D120" s="126"/>
      <c r="E120" s="126"/>
      <c r="F120" s="126"/>
      <c r="G120" s="127"/>
      <c r="H120" s="128"/>
      <c r="I120" s="126"/>
      <c r="J120" s="126"/>
      <c r="K120" s="126"/>
      <c r="L120" s="126"/>
    </row>
    <row r="121" spans="1:12" ht="38.25" x14ac:dyDescent="0.25">
      <c r="A121" s="190" t="s">
        <v>95</v>
      </c>
      <c r="B121" s="190" t="s">
        <v>96</v>
      </c>
      <c r="C121" s="191" t="s">
        <v>105</v>
      </c>
      <c r="D121" s="191" t="s">
        <v>97</v>
      </c>
      <c r="E121" s="192"/>
      <c r="F121" s="192"/>
      <c r="G121" s="127"/>
      <c r="H121" s="128"/>
      <c r="I121" s="126"/>
      <c r="J121" s="126"/>
      <c r="K121" s="126"/>
      <c r="L121" s="126"/>
    </row>
    <row r="122" spans="1:12" ht="38.25" x14ac:dyDescent="0.25">
      <c r="A122" s="193" t="s">
        <v>98</v>
      </c>
      <c r="B122" s="194" t="s">
        <v>11</v>
      </c>
      <c r="C122" s="195">
        <f>B117</f>
        <v>0</v>
      </c>
      <c r="D122" s="194" t="s">
        <v>160</v>
      </c>
      <c r="E122" s="196"/>
      <c r="F122" s="196"/>
      <c r="G122" s="127"/>
      <c r="H122" s="128"/>
      <c r="I122" s="126"/>
      <c r="J122" s="126"/>
      <c r="K122" s="126"/>
      <c r="L122" s="126"/>
    </row>
    <row r="123" spans="1:12" ht="51" x14ac:dyDescent="0.25">
      <c r="A123" s="193" t="s">
        <v>99</v>
      </c>
      <c r="B123" s="194" t="s">
        <v>2</v>
      </c>
      <c r="C123" s="195">
        <f>C117</f>
        <v>68.375</v>
      </c>
      <c r="D123" s="194" t="s">
        <v>161</v>
      </c>
      <c r="E123" s="196"/>
      <c r="F123" s="196"/>
      <c r="G123" s="127"/>
      <c r="H123" s="128"/>
      <c r="I123" s="126"/>
      <c r="J123" s="126"/>
      <c r="K123" s="126"/>
      <c r="L123" s="126"/>
    </row>
    <row r="124" spans="1:12" ht="51" x14ac:dyDescent="0.25">
      <c r="A124" s="197" t="s">
        <v>100</v>
      </c>
      <c r="B124" s="194" t="s">
        <v>1</v>
      </c>
      <c r="C124" s="195">
        <f>D117</f>
        <v>69.125</v>
      </c>
      <c r="D124" s="194" t="s">
        <v>161</v>
      </c>
      <c r="E124" s="196"/>
      <c r="F124" s="196"/>
      <c r="G124" s="127"/>
      <c r="H124" s="128"/>
      <c r="I124" s="126"/>
      <c r="J124" s="126"/>
      <c r="K124" s="126"/>
      <c r="L124" s="126"/>
    </row>
    <row r="125" spans="1:12" ht="38.25" x14ac:dyDescent="0.25">
      <c r="A125" s="197" t="s">
        <v>101</v>
      </c>
      <c r="B125" s="194" t="s">
        <v>4</v>
      </c>
      <c r="C125" s="195">
        <f>E117</f>
        <v>47.625</v>
      </c>
      <c r="D125" s="194" t="s">
        <v>103</v>
      </c>
      <c r="E125" s="196"/>
      <c r="F125" s="196"/>
      <c r="G125" s="127"/>
      <c r="H125" s="128"/>
      <c r="I125" s="126"/>
      <c r="J125" s="126"/>
      <c r="K125" s="126"/>
      <c r="L125" s="126"/>
    </row>
    <row r="126" spans="1:12" ht="38.25" x14ac:dyDescent="0.25">
      <c r="A126" s="197" t="s">
        <v>102</v>
      </c>
      <c r="B126" s="194" t="s">
        <v>3</v>
      </c>
      <c r="C126" s="195">
        <f>F117</f>
        <v>0</v>
      </c>
      <c r="D126" s="194" t="s">
        <v>160</v>
      </c>
      <c r="E126" s="196"/>
      <c r="F126" s="196"/>
      <c r="G126" s="127"/>
      <c r="H126" s="128"/>
      <c r="I126" s="126"/>
      <c r="J126" s="126"/>
      <c r="K126" s="126"/>
      <c r="L126" s="126"/>
    </row>
    <row r="127" spans="1:12" ht="51" x14ac:dyDescent="0.25">
      <c r="A127" s="197" t="s">
        <v>106</v>
      </c>
      <c r="B127" s="194" t="s">
        <v>6</v>
      </c>
      <c r="C127" s="195">
        <f>G117</f>
        <v>48.75</v>
      </c>
      <c r="D127" s="194" t="s">
        <v>103</v>
      </c>
      <c r="E127" s="196"/>
      <c r="F127" s="196"/>
      <c r="G127" s="127"/>
      <c r="H127" s="128"/>
      <c r="I127" s="126"/>
      <c r="J127" s="126"/>
      <c r="K127" s="126"/>
      <c r="L127" s="126"/>
    </row>
    <row r="128" spans="1:12" ht="76.5" x14ac:dyDescent="0.25">
      <c r="A128" s="197" t="s">
        <v>107</v>
      </c>
      <c r="B128" s="194" t="s">
        <v>5</v>
      </c>
      <c r="C128" s="195">
        <f>H117</f>
        <v>40.125</v>
      </c>
      <c r="D128" s="194" t="s">
        <v>103</v>
      </c>
      <c r="E128" s="196"/>
      <c r="F128" s="196"/>
      <c r="G128" s="127"/>
      <c r="H128" s="128"/>
      <c r="I128" s="126"/>
      <c r="J128" s="126"/>
      <c r="K128" s="126"/>
      <c r="L128" s="126"/>
    </row>
    <row r="129" spans="1:12" ht="62.25" customHeight="1" x14ac:dyDescent="0.25">
      <c r="A129" s="197" t="s">
        <v>104</v>
      </c>
      <c r="B129" s="194" t="s">
        <v>10</v>
      </c>
      <c r="C129" s="195">
        <f>I117</f>
        <v>0</v>
      </c>
      <c r="D129" s="194" t="s">
        <v>160</v>
      </c>
      <c r="E129" s="196"/>
      <c r="F129" s="196"/>
      <c r="G129" s="127"/>
      <c r="H129" s="128"/>
      <c r="I129" s="126"/>
      <c r="J129" s="126"/>
      <c r="K129" s="126"/>
      <c r="L129" s="126"/>
    </row>
    <row r="130" spans="1:12" ht="38.25" x14ac:dyDescent="0.25">
      <c r="A130" s="197" t="s">
        <v>108</v>
      </c>
      <c r="B130" s="194" t="s">
        <v>7</v>
      </c>
      <c r="C130" s="195">
        <f>J117</f>
        <v>43.5</v>
      </c>
      <c r="D130" s="194" t="s">
        <v>103</v>
      </c>
      <c r="E130" s="196"/>
      <c r="F130" s="196"/>
      <c r="G130" s="127"/>
      <c r="H130" s="128"/>
      <c r="I130" s="126"/>
      <c r="J130" s="126"/>
      <c r="K130" s="126"/>
      <c r="L130" s="126"/>
    </row>
    <row r="131" spans="1:12" ht="38.25" x14ac:dyDescent="0.25">
      <c r="A131" s="197" t="s">
        <v>109</v>
      </c>
      <c r="B131" s="194" t="s">
        <v>8</v>
      </c>
      <c r="C131" s="195">
        <f>K117</f>
        <v>48.75</v>
      </c>
      <c r="D131" s="194" t="s">
        <v>103</v>
      </c>
      <c r="E131" s="196"/>
      <c r="F131" s="196"/>
      <c r="G131" s="127"/>
      <c r="H131" s="128"/>
      <c r="I131" s="126"/>
      <c r="J131" s="126"/>
      <c r="K131" s="126"/>
      <c r="L131" s="126"/>
    </row>
    <row r="132" spans="1:12" ht="38.25" x14ac:dyDescent="0.25">
      <c r="A132" s="197" t="s">
        <v>110</v>
      </c>
      <c r="B132" s="194" t="s">
        <v>9</v>
      </c>
      <c r="C132" s="195">
        <f>L117</f>
        <v>0</v>
      </c>
      <c r="D132" s="194" t="s">
        <v>160</v>
      </c>
      <c r="E132" s="126"/>
      <c r="F132" s="126"/>
      <c r="G132" s="127"/>
      <c r="H132" s="128"/>
      <c r="I132" s="126"/>
      <c r="J132" s="126"/>
      <c r="K132" s="126"/>
      <c r="L132" s="126"/>
    </row>
    <row r="133" spans="1:12" x14ac:dyDescent="0.25">
      <c r="A133" s="126"/>
      <c r="B133" s="126"/>
      <c r="C133" s="126"/>
      <c r="D133" s="126"/>
      <c r="E133" s="126"/>
      <c r="F133" s="126"/>
      <c r="G133" s="127"/>
      <c r="H133" s="128"/>
      <c r="I133" s="126"/>
      <c r="J133" s="126"/>
      <c r="K133" s="126"/>
      <c r="L133" s="126"/>
    </row>
    <row r="134" spans="1:12" x14ac:dyDescent="0.25">
      <c r="A134" s="126"/>
      <c r="B134" s="126"/>
      <c r="C134" s="126"/>
      <c r="D134" s="126"/>
      <c r="E134" s="126"/>
      <c r="F134" s="126"/>
      <c r="G134" s="127"/>
      <c r="H134" s="128"/>
      <c r="I134" s="126"/>
      <c r="J134" s="126"/>
      <c r="K134" s="126"/>
      <c r="L134" s="126"/>
    </row>
    <row r="135" spans="1:12" x14ac:dyDescent="0.25">
      <c r="A135" s="126"/>
      <c r="B135" s="126"/>
      <c r="C135" s="126"/>
      <c r="D135" s="126"/>
      <c r="E135" s="126"/>
      <c r="F135" s="126"/>
      <c r="G135" s="127"/>
      <c r="H135" s="128"/>
      <c r="I135" s="126"/>
      <c r="J135" s="126"/>
      <c r="K135" s="126"/>
      <c r="L135" s="126"/>
    </row>
    <row r="136" spans="1:12" x14ac:dyDescent="0.25">
      <c r="A136" s="126"/>
      <c r="B136" s="126"/>
      <c r="C136" s="126"/>
      <c r="D136" s="126"/>
      <c r="E136" s="126"/>
      <c r="F136" s="126"/>
      <c r="G136" s="127"/>
      <c r="H136" s="128"/>
      <c r="I136" s="126"/>
      <c r="J136" s="126"/>
      <c r="K136" s="126"/>
      <c r="L136" s="126"/>
    </row>
    <row r="137" spans="1:12" x14ac:dyDescent="0.25">
      <c r="A137" s="126"/>
      <c r="B137" s="126"/>
      <c r="C137" s="126"/>
      <c r="D137" s="126"/>
      <c r="E137" s="126"/>
      <c r="F137" s="126"/>
      <c r="G137" s="127"/>
      <c r="H137" s="128"/>
      <c r="I137" s="126"/>
      <c r="J137" s="126"/>
      <c r="K137" s="126"/>
      <c r="L137" s="126"/>
    </row>
    <row r="138" spans="1:12" x14ac:dyDescent="0.25">
      <c r="A138" s="126"/>
      <c r="B138" s="126"/>
      <c r="C138" s="126"/>
      <c r="D138" s="126"/>
      <c r="E138" s="126"/>
      <c r="F138" s="126"/>
      <c r="G138" s="127"/>
      <c r="H138" s="128"/>
      <c r="I138" s="126"/>
      <c r="J138" s="126"/>
      <c r="K138" s="126"/>
      <c r="L138" s="126"/>
    </row>
    <row r="139" spans="1:12" x14ac:dyDescent="0.25">
      <c r="A139" s="126"/>
      <c r="B139" s="126"/>
      <c r="C139" s="126"/>
      <c r="D139" s="126"/>
      <c r="E139" s="126"/>
      <c r="F139" s="126"/>
      <c r="G139" s="127"/>
      <c r="H139" s="128"/>
      <c r="I139" s="126"/>
      <c r="J139" s="126"/>
      <c r="K139" s="126"/>
      <c r="L139" s="126"/>
    </row>
    <row r="140" spans="1:12" x14ac:dyDescent="0.25">
      <c r="A140" s="126"/>
      <c r="B140" s="126"/>
      <c r="C140" s="126"/>
      <c r="D140" s="126"/>
      <c r="E140" s="126"/>
      <c r="F140" s="126"/>
      <c r="G140" s="127"/>
      <c r="H140" s="128"/>
      <c r="I140" s="126"/>
      <c r="J140" s="126"/>
      <c r="K140" s="126"/>
      <c r="L140" s="126"/>
    </row>
    <row r="141" spans="1:12" x14ac:dyDescent="0.25">
      <c r="A141" s="126"/>
      <c r="B141" s="126"/>
      <c r="C141" s="126"/>
      <c r="D141" s="126"/>
      <c r="E141" s="126"/>
      <c r="F141" s="126"/>
      <c r="G141" s="127"/>
      <c r="H141" s="128"/>
      <c r="I141" s="126"/>
      <c r="J141" s="126"/>
      <c r="K141" s="126"/>
      <c r="L141" s="126"/>
    </row>
    <row r="142" spans="1:12" x14ac:dyDescent="0.25">
      <c r="A142" s="126"/>
      <c r="B142" s="126"/>
      <c r="C142" s="126"/>
      <c r="D142" s="126"/>
      <c r="E142" s="126"/>
      <c r="F142" s="126"/>
      <c r="G142" s="127"/>
      <c r="H142" s="128"/>
      <c r="I142" s="126"/>
      <c r="J142" s="126"/>
      <c r="K142" s="126"/>
      <c r="L142" s="126"/>
    </row>
    <row r="143" spans="1:12" x14ac:dyDescent="0.25">
      <c r="A143" s="126"/>
      <c r="B143" s="126"/>
      <c r="C143" s="126"/>
      <c r="D143" s="126"/>
      <c r="E143" s="126"/>
      <c r="F143" s="126"/>
      <c r="G143" s="127"/>
      <c r="H143" s="128"/>
      <c r="I143" s="126"/>
      <c r="J143" s="126"/>
      <c r="K143" s="126"/>
      <c r="L143" s="126"/>
    </row>
    <row r="144" spans="1:12" x14ac:dyDescent="0.25">
      <c r="A144" s="126"/>
      <c r="B144" s="126"/>
      <c r="C144" s="126"/>
      <c r="D144" s="126"/>
      <c r="E144" s="126"/>
      <c r="F144" s="126"/>
      <c r="G144" s="127"/>
      <c r="H144" s="128"/>
      <c r="I144" s="126"/>
      <c r="J144" s="126"/>
      <c r="K144" s="126"/>
      <c r="L144" s="126"/>
    </row>
    <row r="145" spans="1:12" x14ac:dyDescent="0.25">
      <c r="A145" s="126"/>
      <c r="B145" s="126"/>
      <c r="C145" s="126"/>
      <c r="D145" s="126"/>
      <c r="E145" s="126"/>
      <c r="F145" s="126"/>
      <c r="G145" s="127"/>
      <c r="H145" s="128"/>
      <c r="I145" s="126"/>
      <c r="J145" s="126"/>
      <c r="K145" s="126"/>
      <c r="L145" s="126"/>
    </row>
    <row r="146" spans="1:12" x14ac:dyDescent="0.25">
      <c r="A146" s="126"/>
      <c r="B146" s="126"/>
      <c r="C146" s="126"/>
      <c r="D146" s="126"/>
      <c r="E146" s="126"/>
      <c r="F146" s="126"/>
      <c r="G146" s="127"/>
      <c r="H146" s="128"/>
      <c r="I146" s="126"/>
      <c r="J146" s="126"/>
      <c r="K146" s="126"/>
      <c r="L146" s="126"/>
    </row>
    <row r="147" spans="1:12" x14ac:dyDescent="0.25">
      <c r="A147" s="126"/>
      <c r="B147" s="126"/>
      <c r="C147" s="126"/>
      <c r="D147" s="126"/>
      <c r="E147" s="126"/>
      <c r="F147" s="126"/>
      <c r="G147" s="127"/>
      <c r="H147" s="128"/>
      <c r="I147" s="126"/>
      <c r="J147" s="126"/>
      <c r="K147" s="126"/>
      <c r="L147" s="126"/>
    </row>
    <row r="148" spans="1:12" x14ac:dyDescent="0.25">
      <c r="A148" s="126"/>
      <c r="B148" s="126"/>
      <c r="C148" s="126"/>
      <c r="D148" s="126"/>
      <c r="E148" s="126"/>
      <c r="F148" s="126"/>
      <c r="G148" s="127"/>
      <c r="H148" s="128"/>
      <c r="I148" s="126"/>
      <c r="J148" s="126"/>
      <c r="K148" s="126"/>
      <c r="L148" s="126"/>
    </row>
    <row r="149" spans="1:12" x14ac:dyDescent="0.25">
      <c r="A149" s="126"/>
      <c r="B149" s="126"/>
      <c r="C149" s="126"/>
      <c r="D149" s="126"/>
      <c r="E149" s="126"/>
      <c r="F149" s="126"/>
      <c r="G149" s="127"/>
      <c r="H149" s="128"/>
      <c r="I149" s="126"/>
      <c r="J149" s="126"/>
      <c r="K149" s="126"/>
      <c r="L149" s="126"/>
    </row>
    <row r="150" spans="1:12" x14ac:dyDescent="0.25">
      <c r="A150" s="126"/>
      <c r="B150" s="126"/>
      <c r="C150" s="126"/>
      <c r="D150" s="126"/>
      <c r="E150" s="126"/>
      <c r="F150" s="126"/>
      <c r="G150" s="127"/>
      <c r="H150" s="128"/>
      <c r="I150" s="126"/>
      <c r="J150" s="126"/>
      <c r="K150" s="126"/>
      <c r="L150" s="126"/>
    </row>
    <row r="151" spans="1:12" x14ac:dyDescent="0.25">
      <c r="A151" s="126"/>
      <c r="B151" s="126"/>
      <c r="C151" s="126"/>
      <c r="D151" s="126"/>
      <c r="E151" s="126"/>
      <c r="F151" s="126"/>
      <c r="G151" s="127"/>
      <c r="H151" s="128"/>
      <c r="I151" s="126"/>
      <c r="J151" s="126"/>
      <c r="K151" s="126"/>
      <c r="L151" s="126"/>
    </row>
    <row r="152" spans="1:12" x14ac:dyDescent="0.25">
      <c r="A152" s="126"/>
      <c r="B152" s="126"/>
      <c r="C152" s="126"/>
      <c r="D152" s="126"/>
      <c r="E152" s="126"/>
      <c r="F152" s="126"/>
      <c r="G152" s="127"/>
      <c r="H152" s="128"/>
      <c r="I152" s="126"/>
      <c r="J152" s="126"/>
      <c r="K152" s="126"/>
      <c r="L152" s="126"/>
    </row>
    <row r="153" spans="1:12" x14ac:dyDescent="0.25">
      <c r="A153" s="126"/>
      <c r="B153" s="126"/>
      <c r="C153" s="126"/>
      <c r="D153" s="126"/>
      <c r="E153" s="126"/>
      <c r="F153" s="126"/>
      <c r="G153" s="127"/>
      <c r="H153" s="128"/>
      <c r="I153" s="126"/>
      <c r="J153" s="126"/>
      <c r="K153" s="126"/>
      <c r="L153" s="126"/>
    </row>
    <row r="154" spans="1:12" x14ac:dyDescent="0.25">
      <c r="A154" s="126"/>
      <c r="B154" s="126"/>
      <c r="C154" s="126"/>
      <c r="D154" s="126"/>
      <c r="E154" s="126"/>
      <c r="F154" s="126"/>
      <c r="G154" s="127"/>
      <c r="H154" s="128"/>
      <c r="I154" s="126"/>
      <c r="J154" s="126"/>
      <c r="K154" s="126"/>
      <c r="L154" s="126"/>
    </row>
    <row r="155" spans="1:12" x14ac:dyDescent="0.25">
      <c r="A155" s="126"/>
      <c r="B155" s="126"/>
      <c r="C155" s="126"/>
      <c r="D155" s="126"/>
      <c r="E155" s="126"/>
      <c r="F155" s="126"/>
      <c r="G155" s="127"/>
      <c r="H155" s="128"/>
      <c r="I155" s="126"/>
      <c r="J155" s="126"/>
      <c r="K155" s="126"/>
      <c r="L155" s="126"/>
    </row>
    <row r="156" spans="1:12" x14ac:dyDescent="0.25">
      <c r="A156" s="126"/>
      <c r="B156" s="126"/>
      <c r="C156" s="126"/>
      <c r="D156" s="126"/>
      <c r="E156" s="126"/>
      <c r="F156" s="126"/>
      <c r="G156" s="127"/>
      <c r="H156" s="128"/>
      <c r="I156" s="126"/>
      <c r="J156" s="126"/>
      <c r="K156" s="126"/>
      <c r="L156" s="126"/>
    </row>
    <row r="157" spans="1:12" x14ac:dyDescent="0.25">
      <c r="A157" s="126"/>
      <c r="B157" s="126"/>
      <c r="C157" s="126"/>
      <c r="D157" s="126"/>
      <c r="E157" s="126"/>
      <c r="F157" s="126"/>
      <c r="G157" s="127"/>
      <c r="H157" s="128"/>
      <c r="I157" s="126"/>
      <c r="J157" s="126"/>
      <c r="K157" s="126"/>
      <c r="L157" s="126"/>
    </row>
    <row r="158" spans="1:12" x14ac:dyDescent="0.25">
      <c r="A158" s="126"/>
      <c r="B158" s="126"/>
      <c r="C158" s="126"/>
      <c r="D158" s="126"/>
      <c r="E158" s="126"/>
      <c r="F158" s="126"/>
      <c r="G158" s="127"/>
      <c r="H158" s="128"/>
      <c r="I158" s="126"/>
      <c r="J158" s="126"/>
      <c r="K158" s="126"/>
      <c r="L158" s="126"/>
    </row>
    <row r="159" spans="1:12" x14ac:dyDescent="0.25">
      <c r="A159" s="126"/>
      <c r="B159" s="126"/>
      <c r="C159" s="126"/>
      <c r="D159" s="126"/>
      <c r="E159" s="126"/>
      <c r="F159" s="126"/>
      <c r="G159" s="127"/>
      <c r="H159" s="128"/>
      <c r="I159" s="126"/>
      <c r="J159" s="126"/>
      <c r="K159" s="126"/>
      <c r="L159" s="126"/>
    </row>
    <row r="160" spans="1:12" x14ac:dyDescent="0.25">
      <c r="A160" s="126"/>
      <c r="B160" s="126"/>
      <c r="C160" s="126"/>
      <c r="D160" s="126"/>
      <c r="E160" s="126"/>
      <c r="F160" s="126"/>
      <c r="G160" s="127"/>
      <c r="H160" s="128"/>
      <c r="I160" s="126"/>
      <c r="J160" s="126"/>
      <c r="K160" s="126"/>
      <c r="L160" s="126"/>
    </row>
    <row r="161" spans="1:13" x14ac:dyDescent="0.25">
      <c r="A161" s="126"/>
      <c r="B161" s="126"/>
      <c r="C161" s="126"/>
      <c r="D161" s="126"/>
      <c r="E161" s="126"/>
      <c r="F161" s="126"/>
      <c r="G161" s="127"/>
      <c r="H161" s="128"/>
      <c r="I161" s="126"/>
      <c r="J161" s="126"/>
      <c r="K161" s="126"/>
      <c r="L161" s="126"/>
    </row>
    <row r="162" spans="1:13" x14ac:dyDescent="0.25">
      <c r="A162" s="126"/>
      <c r="B162" s="126"/>
      <c r="C162" s="126"/>
      <c r="D162" s="126"/>
      <c r="E162" s="126"/>
      <c r="F162" s="126"/>
      <c r="G162" s="127"/>
      <c r="H162" s="128"/>
      <c r="I162" s="126"/>
      <c r="J162" s="126"/>
      <c r="K162" s="126"/>
      <c r="L162" s="126"/>
    </row>
    <row r="163" spans="1:13" x14ac:dyDescent="0.25">
      <c r="A163" s="126"/>
      <c r="B163" s="126"/>
      <c r="C163" s="126"/>
      <c r="D163" s="126"/>
      <c r="E163" s="126"/>
      <c r="F163" s="126"/>
      <c r="G163" s="127"/>
      <c r="H163" s="128"/>
      <c r="I163" s="126"/>
      <c r="J163" s="126"/>
      <c r="K163" s="126"/>
      <c r="L163" s="126"/>
    </row>
    <row r="164" spans="1:13" x14ac:dyDescent="0.25">
      <c r="A164" s="198"/>
      <c r="B164" s="198"/>
      <c r="C164" s="198"/>
      <c r="D164" s="198"/>
      <c r="E164" s="198"/>
      <c r="F164" s="198"/>
      <c r="G164" s="199"/>
      <c r="H164" s="200"/>
      <c r="I164" s="198"/>
      <c r="J164" s="198"/>
      <c r="K164" s="198"/>
      <c r="L164" s="198"/>
      <c r="M164" s="68"/>
    </row>
    <row r="165" spans="1:13" x14ac:dyDescent="0.25">
      <c r="A165" s="198"/>
      <c r="B165" s="198"/>
      <c r="C165" s="198"/>
      <c r="D165" s="198"/>
      <c r="E165" s="198"/>
      <c r="F165" s="198"/>
      <c r="G165" s="199"/>
      <c r="H165" s="200"/>
      <c r="I165" s="198"/>
      <c r="J165" s="198"/>
      <c r="K165" s="198"/>
      <c r="L165" s="198"/>
      <c r="M165" s="68"/>
    </row>
    <row r="166" spans="1:13" x14ac:dyDescent="0.25">
      <c r="A166" s="198"/>
      <c r="B166" s="198"/>
      <c r="C166" s="198"/>
      <c r="D166" s="198"/>
      <c r="E166" s="198"/>
      <c r="F166" s="198"/>
      <c r="G166" s="199"/>
      <c r="H166" s="200"/>
      <c r="I166" s="198"/>
      <c r="J166" s="198"/>
      <c r="K166" s="198"/>
      <c r="L166" s="198"/>
      <c r="M166" s="68"/>
    </row>
    <row r="167" spans="1:13" x14ac:dyDescent="0.25">
      <c r="A167" s="198"/>
      <c r="B167" s="198"/>
      <c r="C167" s="198"/>
      <c r="D167" s="198"/>
      <c r="E167" s="198"/>
      <c r="F167" s="198"/>
      <c r="G167" s="199"/>
      <c r="H167" s="200"/>
      <c r="I167" s="198"/>
      <c r="J167" s="198"/>
      <c r="K167" s="198"/>
      <c r="L167" s="198"/>
      <c r="M167" s="68"/>
    </row>
    <row r="168" spans="1:13" x14ac:dyDescent="0.25">
      <c r="A168" s="198"/>
      <c r="B168" s="198"/>
      <c r="C168" s="198"/>
      <c r="D168" s="198"/>
      <c r="E168" s="198"/>
      <c r="F168" s="198"/>
      <c r="G168" s="199"/>
      <c r="H168" s="200"/>
      <c r="I168" s="198"/>
      <c r="J168" s="198"/>
      <c r="K168" s="198"/>
      <c r="L168" s="198"/>
      <c r="M168" s="68"/>
    </row>
    <row r="169" spans="1:13" x14ac:dyDescent="0.25">
      <c r="A169" s="68"/>
      <c r="B169" s="68"/>
      <c r="C169" s="68"/>
      <c r="D169" s="68"/>
      <c r="E169" s="68"/>
      <c r="F169" s="68"/>
      <c r="G169" s="83"/>
      <c r="H169" s="81"/>
      <c r="I169" s="68"/>
      <c r="J169" s="68"/>
      <c r="K169" s="68"/>
      <c r="L169" s="68"/>
      <c r="M169" s="68"/>
    </row>
    <row r="170" spans="1:13" x14ac:dyDescent="0.25">
      <c r="A170" s="68"/>
      <c r="B170" s="68"/>
      <c r="C170" s="68"/>
      <c r="D170" s="68"/>
      <c r="E170" s="68"/>
      <c r="F170" s="68"/>
      <c r="G170" s="83"/>
      <c r="H170" s="81"/>
      <c r="I170" s="68"/>
      <c r="J170" s="68"/>
      <c r="K170" s="68"/>
      <c r="L170" s="68"/>
      <c r="M170" s="68"/>
    </row>
  </sheetData>
  <mergeCells count="15">
    <mergeCell ref="H115:K115"/>
    <mergeCell ref="N20:V20"/>
    <mergeCell ref="N21:V21"/>
    <mergeCell ref="B115:D115"/>
    <mergeCell ref="E115:G115"/>
    <mergeCell ref="A57:L57"/>
    <mergeCell ref="B69:L69"/>
    <mergeCell ref="B80:L80"/>
    <mergeCell ref="B91:L91"/>
    <mergeCell ref="B103:L103"/>
    <mergeCell ref="A17:L17"/>
    <mergeCell ref="A27:L27"/>
    <mergeCell ref="A6:L6"/>
    <mergeCell ref="A37:L37"/>
    <mergeCell ref="A47:L4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DATOS FEBRERO</vt:lpstr>
      <vt:lpstr>RA5-RA5.1</vt:lpstr>
      <vt:lpstr>puntos de muestreo</vt:lpstr>
      <vt:lpstr>gráficos</vt:lpstr>
      <vt:lpstr>DQO-DBO5</vt:lpstr>
      <vt:lpstr>ICA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Noboa Castillo MA-CO</dc:creator>
  <cp:lastModifiedBy>Maria Fernanda Noboa Castillo MA-CO</cp:lastModifiedBy>
  <dcterms:created xsi:type="dcterms:W3CDTF">2022-04-11T16:40:45Z</dcterms:created>
  <dcterms:modified xsi:type="dcterms:W3CDTF">2024-04-05T16:13:44Z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4cfd1743-3376-4622-9201-094124c33d29</vt:lpwstr>
  </property>
</Properties>
</file>