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cotecnico26\GESTION Y CONTROL AMBIENTAL\GESTION  AMBIENTAL Y DESARROLLO MINERO\AÑO 2025\INFORME DEL INDICE DE CALIDAD DE AGUA\FEBRERO\"/>
    </mc:Choice>
  </mc:AlternateContent>
  <xr:revisionPtr revIDLastSave="0" documentId="13_ncr:1_{D608355A-E4EF-4C72-AECD-A2D60CEF57B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OS FISICO QUIMICOS" sheetId="1" r:id="rId1"/>
    <sheet name="ICA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<sst xmlns="http://schemas.openxmlformats.org/spreadsheetml/2006/main" count="135" uniqueCount="98">
  <si>
    <t>RA2,1</t>
  </si>
  <si>
    <t>RA2</t>
  </si>
  <si>
    <t>RA4</t>
  </si>
  <si>
    <t>RA3</t>
  </si>
  <si>
    <t>RA5,1</t>
  </si>
  <si>
    <t>RA5</t>
  </si>
  <si>
    <t>RP1</t>
  </si>
  <si>
    <t>RC1</t>
  </si>
  <si>
    <t>RA6</t>
  </si>
  <si>
    <t>RA1</t>
  </si>
  <si>
    <t>Potencial de Hidrógeno</t>
  </si>
  <si>
    <t>DQO</t>
  </si>
  <si>
    <t>Cobre</t>
  </si>
  <si>
    <t>Plomo</t>
  </si>
  <si>
    <t>Oxígeno Disuelto</t>
  </si>
  <si>
    <t>DBO5</t>
  </si>
  <si>
    <t>Aceites y grasas</t>
  </si>
  <si>
    <t xml:space="preserve">unidades </t>
  </si>
  <si>
    <t>mg/l</t>
  </si>
  <si>
    <t>%</t>
  </si>
  <si>
    <t>Límites permisibles tabla 2</t>
  </si>
  <si>
    <t>6,6-9</t>
  </si>
  <si>
    <t>&gt;80</t>
  </si>
  <si>
    <t>Cromo Total</t>
  </si>
  <si>
    <t>Cumple</t>
  </si>
  <si>
    <t>No cumple</t>
  </si>
  <si>
    <t>INTEPRETACIÓN</t>
  </si>
  <si>
    <t>PARAMETROS</t>
  </si>
  <si>
    <t>Afectación  a las personas</t>
  </si>
  <si>
    <t>Afectación  a la naturaleza</t>
  </si>
  <si>
    <t>Un pH alto puede alterar el equilibrio de los ecosistemas acuáticos.</t>
  </si>
  <si>
    <t>Altos niveles de DQO indican una carga elevada de materia orgánica en el agua, que puede agotar el oxígeno disponible, perjudicando la vida acuática.</t>
  </si>
  <si>
    <t>El cromo es tóxico para la vida acuática en concentraciones altas. Puede acumularse en los sedimentos y afectar a los organismos que viven en el fondo.</t>
  </si>
  <si>
    <t>El cobre en concentraciones elevadas puede ser tóxico para la vida acuática, afectando el crecimiento y desarrollo de peces y plantas</t>
  </si>
  <si>
    <t>El plomo puede ser extremadamente tóxico para la vida acuática, afectando a los organismos al interferir en los procesos metabólicos.</t>
  </si>
  <si>
    <t xml:space="preserve"> Niveles bajos de oxígeno disuelto pueden llevar a la hipoxia en cuerpos de agua, afectando negativamente a la vida acuática al reducir la capacidad de los organismos para respirar.</t>
  </si>
  <si>
    <t>Bajo nivel de oxígeno puede matar organismos acuáticos. .</t>
  </si>
  <si>
    <t>Alta DBO5 indica una gran cantidad de materia orgánica biodegradable, lo que puede agotar el oxígeno en el agua y perjudicar la vida acuática.</t>
  </si>
  <si>
    <t>Similar a la DQO, niveles elevados pueden llevar a la muerte de organismos acuáticos debido a la falta de oxígeno.</t>
  </si>
  <si>
    <t>Los sólidos suspendidos pueden reducir la claridad del agua, lo que afecta la fotosíntesis de plantas acuáticas y puede obstruir las branquias de los peces.</t>
  </si>
  <si>
    <t>Los aceites y grasas pueden formar una capa en la superficie del agua, reduciendo el intercambio de gases y afectando la vida acuática.</t>
  </si>
  <si>
    <t xml:space="preserve">El nivel alto de pH Puede causar irritación en la piel, ojos y mucosas de los seres humanos. </t>
  </si>
  <si>
    <t>La concentratción alta de DQO puede provocar la muerte de peces y otros organismos acuáticos debido a la falta de oxígeno.</t>
  </si>
  <si>
    <t>La concentratción alta de del cromo puede causar efectos nocivos en peces, plantas acuáticas y otros organismos, además de ser potencialmente cancerígeno para los humanos.</t>
  </si>
  <si>
    <t>La concentratción alta de cobre puede causar daño a los sistemas respiratorio y gastrointestinal de los seres humanos, además de toxicidad para los organismos acuáticos.</t>
  </si>
  <si>
    <t>La concentración alta del plomo es perjudicial para la salud humana, pudiendo causar daño cerebral, renal y del sistema nervioso, especialmente en niños.</t>
  </si>
  <si>
    <t>La concentratción alta de SST pueden afectar la salud de los organismos acuáticos al disminuir la calidad del hábitat y causar problemas respiratorios en peces..</t>
  </si>
  <si>
    <t>La concentratción alta de aceites y grasas pueden causar problemas de salud en peces y otras especies acuáticas, además de potencialmente contaminar el agua potable.</t>
  </si>
  <si>
    <t>PUNTOS DE MUESTREO</t>
  </si>
  <si>
    <t>ID</t>
  </si>
  <si>
    <t>INTERPRETACIÓN</t>
  </si>
  <si>
    <t xml:space="preserve"> Formación del río Ambato</t>
  </si>
  <si>
    <t>Estación Meteorológico “Ambato  Manzana Huaico”</t>
  </si>
  <si>
    <t>Aprox  a 400 metros  de los molinos Tilulún</t>
  </si>
  <si>
    <t xml:space="preserve">Parque El Sueño </t>
  </si>
  <si>
    <t>Ecosistema fuertemente contaminado</t>
  </si>
  <si>
    <t>Complejo Turístico El Socavón</t>
  </si>
  <si>
    <t>Sector las viñas a (500m antes de la planta de tratamiento, colector Lalama)</t>
  </si>
  <si>
    <t>Sector las viñas descarga de la PTAR al río Ambato (200m después de la planta de tratamiento, colector Lalama)</t>
  </si>
  <si>
    <t>Sector las Viñas (Puente Colgante)</t>
  </si>
  <si>
    <t xml:space="preserve"> Río Pachanlica puente vía Pelileo</t>
  </si>
  <si>
    <t>Río Culapachan puente vía a Pillaro</t>
  </si>
  <si>
    <t>INTERVALO ICA</t>
  </si>
  <si>
    <t>91-100</t>
  </si>
  <si>
    <t>66-90</t>
  </si>
  <si>
    <t>51-65</t>
  </si>
  <si>
    <t>&lt;50</t>
  </si>
  <si>
    <t>Cuerpo de agua con niveles de calidad aceptables</t>
  </si>
  <si>
    <t>Corrientes con indicios de contaminación</t>
  </si>
  <si>
    <t>Estado de contaminación que requiere atención inmediata</t>
  </si>
  <si>
    <t>Ecosistema fuetemente contaminado</t>
  </si>
  <si>
    <t>INDICE DE CALIDAD DE AGUA SEGÚN HORTON</t>
  </si>
  <si>
    <t>CALIFICACIÓN DE LA CALIDAD DE AGUA</t>
  </si>
  <si>
    <t>Código</t>
  </si>
  <si>
    <t>Formación del Río Ambato</t>
  </si>
  <si>
    <t>Manzan huaico</t>
  </si>
  <si>
    <t>Sector molinos Tilulum</t>
  </si>
  <si>
    <t xml:space="preserve"> Sector Ficoa El Sueño</t>
  </si>
  <si>
    <t>Sector el Socavon</t>
  </si>
  <si>
    <t xml:space="preserve"> Las viñas a 500 m antes de la PTAR</t>
  </si>
  <si>
    <t xml:space="preserve">RA5,1 </t>
  </si>
  <si>
    <t>Las Viñas Descarga de la PTAR 200 m abajo</t>
  </si>
  <si>
    <t xml:space="preserve">RA6 </t>
  </si>
  <si>
    <t>Las Viñas Puente colgante</t>
  </si>
  <si>
    <t xml:space="preserve">RP1 </t>
  </si>
  <si>
    <t>Río Pachanlica puente vía a Pelileo</t>
  </si>
  <si>
    <t xml:space="preserve">RC1 </t>
  </si>
  <si>
    <t>Río Culapachan puente via a Pillaro</t>
  </si>
  <si>
    <t>SITIOS</t>
  </si>
  <si>
    <t xml:space="preserve">RA1,1 </t>
  </si>
  <si>
    <t>Sector aguas termales</t>
  </si>
  <si>
    <t>RA1,1</t>
  </si>
  <si>
    <t xml:space="preserve">Sólidos disueltos totales a 105C </t>
  </si>
  <si>
    <t xml:space="preserve">INFORME DE FEBRERO 2025  </t>
  </si>
  <si>
    <t xml:space="preserve"> DAM-LM-INF-2025-109</t>
  </si>
  <si>
    <t>ICA  FEBRERO 2025</t>
  </si>
  <si>
    <t>DAM-LM-INF-2025-109</t>
  </si>
  <si>
    <r>
      <rPr>
        <b/>
        <sz val="12"/>
        <color theme="1"/>
        <rFont val="Calibri"/>
        <family val="2"/>
        <scheme val="minor"/>
      </rPr>
      <t>RESULTADOS DEL MES DE FEBRERO DE 2025</t>
    </r>
    <r>
      <rPr>
        <sz val="1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</si>
</sst>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1">
    <xf numFmtId="0" fontId="0" fillId="0" borderId="0" xfId="0"/>
    <xf numFmtId="0" fontId="1" fillId="0" borderId="5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/>
    <xf numFmtId="11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1" xfId="0" applyFill="1" applyBorder="1"/>
    <xf numFmtId="0" fontId="0" fillId="2" borderId="1" xfId="0" applyFill="1" applyBorder="1"/>
    <xf numFmtId="0" fontId="0" fillId="5" borderId="1" xfId="0" applyFill="1" applyBorder="1"/>
    <xf numFmtId="0" fontId="0" fillId="4" borderId="6" xfId="0" applyFill="1" applyBorder="1"/>
    <xf numFmtId="0" fontId="0" fillId="2" borderId="6" xfId="0" applyFill="1" applyBorder="1"/>
    <xf numFmtId="0" fontId="0" fillId="5" borderId="6" xfId="0" applyFill="1" applyBorder="1"/>
    <xf numFmtId="0" fontId="0" fillId="3" borderId="8" xfId="0" applyFill="1" applyBorder="1"/>
    <xf numFmtId="0" fontId="0" fillId="3" borderId="9" xfId="0" applyFill="1" applyBorder="1"/>
    <xf numFmtId="0" fontId="7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164" fontId="14" fillId="3" borderId="1" xfId="0" applyNumberFormat="1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164" fontId="16" fillId="2" borderId="1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38"/>
  <sheetViews>
    <sheetView zoomScale="115" zoomScaleNormal="115" workbookViewId="0">
      <selection activeCell="A3" sqref="A3:P3"/>
    </sheetView>
  </sheetViews>
  <sheetFormatPr baseColWidth="10" defaultRowHeight="15" x14ac:dyDescent="0.25"/>
  <cols>
    <col min="1" max="1" width="16.42578125" customWidth="1"/>
    <col min="2" max="2" width="9.140625" customWidth="1"/>
    <col min="3" max="4" width="13.140625" customWidth="1"/>
    <col min="5" max="5" width="7.85546875" customWidth="1"/>
    <col min="6" max="6" width="7.7109375" customWidth="1"/>
    <col min="7" max="7" width="7.85546875" customWidth="1"/>
    <col min="8" max="8" width="10.7109375" customWidth="1"/>
    <col min="9" max="9" width="7.5703125" customWidth="1"/>
    <col min="10" max="10" width="9.28515625" customWidth="1"/>
    <col min="11" max="12" width="6.5703125" customWidth="1"/>
    <col min="13" max="13" width="8.28515625" customWidth="1"/>
    <col min="14" max="14" width="17.140625" customWidth="1"/>
    <col min="15" max="15" width="29.28515625" customWidth="1"/>
    <col min="16" max="16" width="29.5703125" customWidth="1"/>
    <col min="17" max="17" width="25.85546875" customWidth="1"/>
    <col min="18" max="18" width="12.7109375" customWidth="1"/>
    <col min="19" max="19" width="14.7109375" customWidth="1"/>
    <col min="20" max="20" width="7.5703125" customWidth="1"/>
    <col min="29" max="29" width="25.42578125" customWidth="1"/>
    <col min="30" max="32" width="11.42578125" customWidth="1"/>
    <col min="33" max="33" width="25" customWidth="1"/>
    <col min="35" max="35" width="16.42578125" customWidth="1"/>
    <col min="36" max="36" width="4.5703125" customWidth="1"/>
    <col min="38" max="40" width="25.140625" customWidth="1"/>
  </cols>
  <sheetData>
    <row r="2" spans="1:49" ht="31.5" customHeight="1" x14ac:dyDescent="0.25">
      <c r="A2" s="55" t="s">
        <v>97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</row>
    <row r="3" spans="1:49" ht="26.25" customHeight="1" x14ac:dyDescent="0.25">
      <c r="A3" s="68" t="s">
        <v>96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</row>
    <row r="4" spans="1:49" ht="55.5" customHeight="1" x14ac:dyDescent="0.25">
      <c r="A4" s="43" t="s">
        <v>27</v>
      </c>
      <c r="B4" s="44" t="s">
        <v>17</v>
      </c>
      <c r="C4" s="43" t="s">
        <v>9</v>
      </c>
      <c r="D4" s="43" t="s">
        <v>91</v>
      </c>
      <c r="E4" s="43" t="s">
        <v>1</v>
      </c>
      <c r="F4" s="43" t="s">
        <v>0</v>
      </c>
      <c r="G4" s="43" t="s">
        <v>3</v>
      </c>
      <c r="H4" s="43" t="s">
        <v>2</v>
      </c>
      <c r="I4" s="43" t="s">
        <v>5</v>
      </c>
      <c r="J4" s="43" t="s">
        <v>4</v>
      </c>
      <c r="K4" s="43" t="s">
        <v>8</v>
      </c>
      <c r="L4" s="43" t="s">
        <v>6</v>
      </c>
      <c r="M4" s="43" t="s">
        <v>7</v>
      </c>
      <c r="N4" s="43" t="s">
        <v>20</v>
      </c>
      <c r="O4" s="43" t="s">
        <v>28</v>
      </c>
      <c r="P4" s="43" t="s">
        <v>29</v>
      </c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C4" s="59"/>
      <c r="AD4" s="59"/>
      <c r="AE4" s="2"/>
      <c r="AF4" s="3"/>
      <c r="AG4" s="59"/>
      <c r="AH4" s="59"/>
      <c r="AI4" s="59"/>
      <c r="AL4" s="58"/>
      <c r="AM4" s="58"/>
      <c r="AN4" s="58"/>
      <c r="AO4" s="58"/>
      <c r="AP4" s="58"/>
      <c r="AQ4" s="58"/>
      <c r="AR4" s="58"/>
      <c r="AS4" s="58"/>
    </row>
    <row r="5" spans="1:49" ht="60" customHeight="1" x14ac:dyDescent="0.25">
      <c r="A5" s="9" t="s">
        <v>10</v>
      </c>
      <c r="B5" s="7" t="s">
        <v>18</v>
      </c>
      <c r="C5" s="38">
        <v>7.6879999999999997</v>
      </c>
      <c r="D5" s="52">
        <v>8.298</v>
      </c>
      <c r="E5" s="52">
        <v>7.9619999999999997</v>
      </c>
      <c r="F5" s="52">
        <v>8.0719999999999992</v>
      </c>
      <c r="G5" s="52">
        <v>8.141</v>
      </c>
      <c r="H5" s="52">
        <v>8.1150000000000002</v>
      </c>
      <c r="I5" s="52">
        <v>7.8070000000000004</v>
      </c>
      <c r="J5" s="52">
        <v>7.7140000000000004</v>
      </c>
      <c r="K5" s="52">
        <v>7.7469999999999999</v>
      </c>
      <c r="L5" s="52">
        <v>8.1859999999999999</v>
      </c>
      <c r="M5" s="52">
        <v>8.4390000000000001</v>
      </c>
      <c r="N5" s="7" t="s">
        <v>21</v>
      </c>
      <c r="O5" s="39" t="s">
        <v>41</v>
      </c>
      <c r="P5" s="39" t="s">
        <v>30</v>
      </c>
      <c r="Q5" s="4"/>
      <c r="AL5" s="4"/>
      <c r="AM5" s="4"/>
      <c r="AN5" s="4"/>
    </row>
    <row r="6" spans="1:49" ht="63.75" x14ac:dyDescent="0.25">
      <c r="A6" s="9" t="s">
        <v>11</v>
      </c>
      <c r="B6" s="7" t="s">
        <v>18</v>
      </c>
      <c r="C6" s="38">
        <v>12</v>
      </c>
      <c r="D6" s="52">
        <v>17</v>
      </c>
      <c r="E6" s="54">
        <v>25</v>
      </c>
      <c r="F6" s="53">
        <v>52</v>
      </c>
      <c r="G6" s="52">
        <v>17</v>
      </c>
      <c r="H6" s="52">
        <v>10</v>
      </c>
      <c r="I6" s="53">
        <v>142</v>
      </c>
      <c r="J6" s="53">
        <v>124</v>
      </c>
      <c r="K6" s="53">
        <v>56</v>
      </c>
      <c r="L6" s="53">
        <v>69</v>
      </c>
      <c r="M6" s="52">
        <v>23</v>
      </c>
      <c r="N6" s="7">
        <v>40</v>
      </c>
      <c r="O6" s="39" t="s">
        <v>42</v>
      </c>
      <c r="P6" s="39" t="s">
        <v>31</v>
      </c>
      <c r="Q6" s="4"/>
      <c r="AL6" s="4"/>
      <c r="AM6" s="4"/>
      <c r="AN6" s="4"/>
    </row>
    <row r="7" spans="1:49" ht="76.5" x14ac:dyDescent="0.25">
      <c r="A7" s="9" t="s">
        <v>23</v>
      </c>
      <c r="B7" s="7" t="s">
        <v>18</v>
      </c>
      <c r="C7" s="41">
        <v>0.2</v>
      </c>
      <c r="D7" s="53">
        <v>0.3</v>
      </c>
      <c r="E7" s="53">
        <v>0.3</v>
      </c>
      <c r="F7" s="53">
        <v>0.3</v>
      </c>
      <c r="G7" s="53">
        <v>0.3</v>
      </c>
      <c r="H7" s="53">
        <v>0.3</v>
      </c>
      <c r="I7" s="53">
        <v>0.3</v>
      </c>
      <c r="J7" s="53">
        <v>0.3</v>
      </c>
      <c r="K7" s="53">
        <v>0.3</v>
      </c>
      <c r="L7" s="53">
        <v>0.3</v>
      </c>
      <c r="M7" s="53">
        <v>0.3</v>
      </c>
      <c r="N7" s="7">
        <v>3.2000000000000001E-2</v>
      </c>
      <c r="O7" s="39" t="s">
        <v>43</v>
      </c>
      <c r="P7" s="39" t="s">
        <v>32</v>
      </c>
      <c r="Q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76.5" x14ac:dyDescent="0.25">
      <c r="A8" s="9" t="s">
        <v>12</v>
      </c>
      <c r="B8" s="7" t="s">
        <v>18</v>
      </c>
      <c r="C8" s="40">
        <v>0.3</v>
      </c>
      <c r="D8" s="53">
        <v>0.2</v>
      </c>
      <c r="E8" s="53">
        <v>0.2</v>
      </c>
      <c r="F8" s="53">
        <v>0.2</v>
      </c>
      <c r="G8" s="53">
        <v>0.2</v>
      </c>
      <c r="H8" s="53">
        <v>0.2</v>
      </c>
      <c r="I8" s="53">
        <v>0.2</v>
      </c>
      <c r="J8" s="53">
        <v>0.2</v>
      </c>
      <c r="K8" s="53">
        <v>0.2</v>
      </c>
      <c r="L8" s="53">
        <v>0.2</v>
      </c>
      <c r="M8" s="53">
        <v>0.2</v>
      </c>
      <c r="N8" s="7">
        <v>5.0000000000000001E-3</v>
      </c>
      <c r="O8" s="39" t="s">
        <v>44</v>
      </c>
      <c r="P8" s="39" t="s">
        <v>33</v>
      </c>
      <c r="Q8" s="4"/>
      <c r="AL8" s="4"/>
    </row>
    <row r="9" spans="1:49" ht="72.75" customHeight="1" x14ac:dyDescent="0.25">
      <c r="A9" s="9" t="s">
        <v>13</v>
      </c>
      <c r="B9" s="7" t="s">
        <v>18</v>
      </c>
      <c r="C9" s="41">
        <v>0.3</v>
      </c>
      <c r="D9" s="53">
        <v>0.3</v>
      </c>
      <c r="E9" s="53">
        <v>0.3</v>
      </c>
      <c r="F9" s="53">
        <v>0.3</v>
      </c>
      <c r="G9" s="53">
        <v>0.3</v>
      </c>
      <c r="H9" s="53">
        <v>0.3</v>
      </c>
      <c r="I9" s="53">
        <v>0.3</v>
      </c>
      <c r="J9" s="53">
        <v>0.3</v>
      </c>
      <c r="K9" s="53">
        <v>0.3</v>
      </c>
      <c r="L9" s="53">
        <v>0.3</v>
      </c>
      <c r="M9" s="53">
        <v>0.3</v>
      </c>
      <c r="N9" s="7">
        <v>1E-3</v>
      </c>
      <c r="O9" s="39" t="s">
        <v>45</v>
      </c>
      <c r="P9" s="39" t="s">
        <v>34</v>
      </c>
    </row>
    <row r="10" spans="1:49" ht="76.5" x14ac:dyDescent="0.25">
      <c r="A10" s="9" t="s">
        <v>14</v>
      </c>
      <c r="B10" s="7" t="s">
        <v>19</v>
      </c>
      <c r="C10" s="42">
        <v>59</v>
      </c>
      <c r="D10" s="52">
        <f>0.643157894736842*100</f>
        <v>64.315789473684205</v>
      </c>
      <c r="E10" s="52">
        <f>0.591578947368421*100</f>
        <v>59.157894736842096</v>
      </c>
      <c r="F10" s="52">
        <f>0.550526315789474*100</f>
        <v>55.052631578947398</v>
      </c>
      <c r="G10" s="52">
        <f>0.628421052631579*100</f>
        <v>62.842105263157897</v>
      </c>
      <c r="H10" s="52">
        <f>0.655789473684211*100</f>
        <v>65.578947368421098</v>
      </c>
      <c r="I10" s="52">
        <f>0.662105263157895*100</f>
        <v>66.210526315789494</v>
      </c>
      <c r="J10" s="52">
        <f>0.66*100</f>
        <v>66</v>
      </c>
      <c r="K10" s="52">
        <f>0.626315789473684*100</f>
        <v>62.631578947368403</v>
      </c>
      <c r="L10" s="52">
        <f>0.618947368421053*100</f>
        <v>61.894736842105303</v>
      </c>
      <c r="M10" s="52">
        <f>0.594736842105263*100</f>
        <v>59.473684210526301</v>
      </c>
      <c r="N10" s="7" t="s">
        <v>22</v>
      </c>
      <c r="O10" s="39" t="s">
        <v>36</v>
      </c>
      <c r="P10" s="39" t="s">
        <v>35</v>
      </c>
    </row>
    <row r="11" spans="1:49" ht="63.75" x14ac:dyDescent="0.25">
      <c r="A11" s="9" t="s">
        <v>15</v>
      </c>
      <c r="B11" s="7" t="s">
        <v>18</v>
      </c>
      <c r="C11" s="38">
        <v>6</v>
      </c>
      <c r="D11" s="52">
        <v>8.5</v>
      </c>
      <c r="E11" s="52">
        <v>12.5</v>
      </c>
      <c r="F11" s="53">
        <v>26</v>
      </c>
      <c r="G11" s="52">
        <v>8.5</v>
      </c>
      <c r="H11" s="52">
        <v>5</v>
      </c>
      <c r="I11" s="53">
        <v>71</v>
      </c>
      <c r="J11" s="53">
        <v>62</v>
      </c>
      <c r="K11" s="53">
        <v>28</v>
      </c>
      <c r="L11" s="53">
        <v>34.5</v>
      </c>
      <c r="M11" s="52">
        <v>11.5</v>
      </c>
      <c r="N11" s="7">
        <v>20</v>
      </c>
      <c r="O11" s="39" t="s">
        <v>38</v>
      </c>
      <c r="P11" s="39" t="s">
        <v>37</v>
      </c>
      <c r="Q11" s="4"/>
      <c r="AL11" s="4"/>
    </row>
    <row r="12" spans="1:49" ht="63.75" x14ac:dyDescent="0.25">
      <c r="A12" s="9" t="s">
        <v>92</v>
      </c>
      <c r="B12" s="7" t="s">
        <v>18</v>
      </c>
      <c r="C12" s="38">
        <v>331.66666666659239</v>
      </c>
      <c r="D12" s="52">
        <v>288.00000000003934</v>
      </c>
      <c r="E12" s="52">
        <v>240.66666666669789</v>
      </c>
      <c r="F12" s="53">
        <v>626.66666666657989</v>
      </c>
      <c r="G12" s="52">
        <v>299.66666666666697</v>
      </c>
      <c r="H12" s="52">
        <v>340.99999999995134</v>
      </c>
      <c r="I12" s="53">
        <v>683.99999999996908</v>
      </c>
      <c r="J12" s="53">
        <v>629.66666666653737</v>
      </c>
      <c r="K12" s="52">
        <v>352.33333333323458</v>
      </c>
      <c r="L12" s="53">
        <v>1907.9999999999586</v>
      </c>
      <c r="M12" s="53">
        <v>712.33333333339033</v>
      </c>
      <c r="N12" s="9">
        <v>550</v>
      </c>
      <c r="O12" s="39" t="s">
        <v>46</v>
      </c>
      <c r="P12" s="39" t="s">
        <v>39</v>
      </c>
      <c r="AL12" s="4"/>
    </row>
    <row r="13" spans="1:49" ht="76.5" x14ac:dyDescent="0.25">
      <c r="A13" s="9" t="s">
        <v>16</v>
      </c>
      <c r="B13" s="7" t="s">
        <v>18</v>
      </c>
      <c r="C13" s="38">
        <v>0.2</v>
      </c>
      <c r="D13" s="53">
        <v>0.3875968992376731</v>
      </c>
      <c r="E13" s="53">
        <v>1.4965986394764625</v>
      </c>
      <c r="F13" s="53">
        <v>4.2553191489262527</v>
      </c>
      <c r="G13" s="53">
        <v>2.7479091995369211</v>
      </c>
      <c r="H13" s="53">
        <v>3.4440344403538563</v>
      </c>
      <c r="I13" s="53">
        <v>1.4267185473331825</v>
      </c>
      <c r="J13" s="53">
        <v>2.8469750889613361</v>
      </c>
      <c r="K13" s="53">
        <v>8.9430894309023508</v>
      </c>
      <c r="L13" s="53">
        <v>1.0624169986789389</v>
      </c>
      <c r="M13" s="53">
        <v>2.0161290322963423</v>
      </c>
      <c r="N13" s="7">
        <v>0.3</v>
      </c>
      <c r="O13" s="39" t="s">
        <v>47</v>
      </c>
      <c r="P13" s="39" t="s">
        <v>40</v>
      </c>
      <c r="R13" s="4"/>
      <c r="S13" s="4"/>
      <c r="T13" s="4"/>
      <c r="U13" s="4"/>
      <c r="V13" s="4"/>
      <c r="W13" s="4"/>
      <c r="X13" s="4"/>
      <c r="Y13" s="4"/>
      <c r="AD13" s="4"/>
      <c r="AE13" s="4"/>
      <c r="AF13" s="4"/>
      <c r="AH13" s="4"/>
      <c r="AI13" s="4"/>
      <c r="AL13" s="4"/>
    </row>
    <row r="14" spans="1:49" ht="14.25" customHeight="1" thickBo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49" ht="15.75" customHeight="1" thickBot="1" x14ac:dyDescent="0.3">
      <c r="A15" s="66" t="s">
        <v>26</v>
      </c>
      <c r="B15" s="67"/>
      <c r="C15" s="10"/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0"/>
      <c r="AL15" s="4"/>
    </row>
    <row r="16" spans="1:49" ht="30.75" customHeight="1" x14ac:dyDescent="0.25">
      <c r="A16" s="45" t="s">
        <v>24</v>
      </c>
      <c r="B16" s="4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0"/>
      <c r="AG16" s="5"/>
      <c r="AH16" s="6"/>
      <c r="AI16" s="5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ht="23.25" customHeight="1" x14ac:dyDescent="0.25">
      <c r="A17" s="47" t="s">
        <v>25</v>
      </c>
      <c r="B17" s="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AG17" s="5"/>
      <c r="AH17" s="5"/>
      <c r="AI17" s="5"/>
    </row>
    <row r="18" spans="1:49" ht="30.75" customHeight="1" thickBot="1" x14ac:dyDescent="0.3">
      <c r="AL18" s="4"/>
    </row>
    <row r="19" spans="1:49" ht="22.5" customHeight="1" x14ac:dyDescent="0.25">
      <c r="A19" s="71" t="s">
        <v>48</v>
      </c>
      <c r="B19" s="72"/>
      <c r="C19" s="72"/>
      <c r="D19" s="73"/>
      <c r="E19" s="74"/>
      <c r="AL19" s="4"/>
    </row>
    <row r="20" spans="1:49" ht="21" customHeight="1" x14ac:dyDescent="0.25">
      <c r="A20" s="37" t="s">
        <v>73</v>
      </c>
      <c r="B20" s="78" t="s">
        <v>88</v>
      </c>
      <c r="C20" s="78"/>
      <c r="D20" s="79"/>
      <c r="E20" s="80"/>
    </row>
    <row r="21" spans="1:49" ht="17.25" customHeight="1" x14ac:dyDescent="0.25">
      <c r="A21" s="48" t="s">
        <v>9</v>
      </c>
      <c r="B21" s="63" t="s">
        <v>74</v>
      </c>
      <c r="C21" s="63"/>
      <c r="D21" s="64"/>
      <c r="E21" s="65"/>
      <c r="R21" s="4"/>
      <c r="S21" s="4"/>
      <c r="T21" s="4"/>
      <c r="U21" s="4"/>
      <c r="V21" s="4"/>
      <c r="W21" s="4"/>
      <c r="X21" s="4"/>
      <c r="Y21" s="4"/>
      <c r="AD21" s="4"/>
      <c r="AE21" s="4"/>
      <c r="AF21" s="4"/>
      <c r="AG21" s="4"/>
      <c r="AH21" s="4"/>
      <c r="AI21" s="4"/>
    </row>
    <row r="22" spans="1:49" ht="18.75" customHeight="1" x14ac:dyDescent="0.25">
      <c r="A22" s="48" t="s">
        <v>1</v>
      </c>
      <c r="B22" s="63" t="s">
        <v>75</v>
      </c>
      <c r="C22" s="63"/>
      <c r="D22" s="64"/>
      <c r="E22" s="65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</row>
    <row r="23" spans="1:49" ht="14.25" customHeight="1" x14ac:dyDescent="0.25">
      <c r="A23" s="48" t="s">
        <v>0</v>
      </c>
      <c r="B23" s="63" t="s">
        <v>76</v>
      </c>
      <c r="C23" s="63"/>
      <c r="D23" s="64"/>
      <c r="E23" s="65"/>
    </row>
    <row r="24" spans="1:49" ht="12" customHeight="1" x14ac:dyDescent="0.25">
      <c r="A24" s="48" t="s">
        <v>3</v>
      </c>
      <c r="B24" s="63" t="s">
        <v>77</v>
      </c>
      <c r="C24" s="63"/>
      <c r="D24" s="64"/>
      <c r="E24" s="65"/>
      <c r="AL24" s="4"/>
    </row>
    <row r="25" spans="1:49" ht="17.25" customHeight="1" x14ac:dyDescent="0.25">
      <c r="A25" s="48" t="s">
        <v>2</v>
      </c>
      <c r="B25" s="63" t="s">
        <v>78</v>
      </c>
      <c r="C25" s="63"/>
      <c r="D25" s="64"/>
      <c r="E25" s="65"/>
    </row>
    <row r="26" spans="1:49" ht="18.75" customHeight="1" x14ac:dyDescent="0.25">
      <c r="A26" s="48" t="s">
        <v>5</v>
      </c>
      <c r="B26" s="64" t="s">
        <v>79</v>
      </c>
      <c r="C26" s="81"/>
      <c r="D26" s="81"/>
      <c r="E26" s="82"/>
      <c r="R26" s="4"/>
      <c r="S26" s="4"/>
      <c r="T26" s="4"/>
      <c r="U26" s="4"/>
      <c r="V26" s="4"/>
      <c r="W26" s="4"/>
      <c r="X26" s="4"/>
      <c r="Y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</row>
    <row r="27" spans="1:49" ht="12.75" customHeight="1" x14ac:dyDescent="0.25">
      <c r="A27" s="48" t="s">
        <v>80</v>
      </c>
      <c r="B27" s="64" t="s">
        <v>81</v>
      </c>
      <c r="C27" s="81"/>
      <c r="D27" s="81"/>
      <c r="E27" s="82"/>
      <c r="F27" s="62"/>
      <c r="G27" s="62"/>
      <c r="H27" s="62"/>
    </row>
    <row r="28" spans="1:49" ht="15" customHeight="1" x14ac:dyDescent="0.25">
      <c r="A28" s="48" t="s">
        <v>82</v>
      </c>
      <c r="B28" s="63" t="s">
        <v>83</v>
      </c>
      <c r="C28" s="63"/>
      <c r="D28" s="64"/>
      <c r="E28" s="65"/>
      <c r="F28" s="61"/>
      <c r="G28" s="61"/>
      <c r="H28" s="61"/>
      <c r="AL28" s="4"/>
    </row>
    <row r="29" spans="1:49" x14ac:dyDescent="0.25">
      <c r="A29" s="48" t="s">
        <v>84</v>
      </c>
      <c r="B29" s="63" t="s">
        <v>85</v>
      </c>
      <c r="C29" s="63"/>
      <c r="D29" s="64"/>
      <c r="E29" s="65"/>
    </row>
    <row r="30" spans="1:49" x14ac:dyDescent="0.25">
      <c r="A30" s="48" t="s">
        <v>86</v>
      </c>
      <c r="B30" s="64" t="s">
        <v>87</v>
      </c>
      <c r="C30" s="81"/>
      <c r="D30" s="81"/>
      <c r="E30" s="82"/>
    </row>
    <row r="31" spans="1:49" ht="15.75" thickBot="1" x14ac:dyDescent="0.3">
      <c r="A31" s="49" t="s">
        <v>89</v>
      </c>
      <c r="B31" s="75" t="s">
        <v>90</v>
      </c>
      <c r="C31" s="76"/>
      <c r="D31" s="76"/>
      <c r="E31" s="77"/>
      <c r="R31" s="4"/>
      <c r="S31" s="4"/>
      <c r="T31" s="4"/>
      <c r="U31" s="4"/>
      <c r="V31" s="4"/>
      <c r="W31" s="4"/>
      <c r="X31" s="4"/>
      <c r="Y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3" spans="18:49" x14ac:dyDescent="0.25">
      <c r="AL33" s="4"/>
    </row>
    <row r="36" spans="18:49" x14ac:dyDescent="0.25">
      <c r="R36" s="4"/>
      <c r="S36" s="4"/>
      <c r="T36" s="4"/>
      <c r="U36" s="4"/>
      <c r="V36" s="4"/>
      <c r="W36" s="4"/>
      <c r="X36" s="4"/>
      <c r="Y36" s="4"/>
      <c r="AA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</row>
    <row r="38" spans="18:49" x14ac:dyDescent="0.25">
      <c r="AL38" s="4"/>
    </row>
  </sheetData>
  <mergeCells count="22">
    <mergeCell ref="B29:E29"/>
    <mergeCell ref="A19:E19"/>
    <mergeCell ref="B31:E31"/>
    <mergeCell ref="B20:E20"/>
    <mergeCell ref="B21:E21"/>
    <mergeCell ref="B22:E22"/>
    <mergeCell ref="B23:E23"/>
    <mergeCell ref="B24:E24"/>
    <mergeCell ref="B26:E26"/>
    <mergeCell ref="B27:E27"/>
    <mergeCell ref="B30:E30"/>
    <mergeCell ref="A2:P2"/>
    <mergeCell ref="AL4:AS4"/>
    <mergeCell ref="AG4:AI4"/>
    <mergeCell ref="Q4:AA4"/>
    <mergeCell ref="F28:H28"/>
    <mergeCell ref="F27:H27"/>
    <mergeCell ref="AC4:AD4"/>
    <mergeCell ref="B25:E25"/>
    <mergeCell ref="B28:E28"/>
    <mergeCell ref="A15:B15"/>
    <mergeCell ref="A3:P3"/>
  </mergeCells>
  <conditionalFormatting sqref="F5">
    <cfRule type="colorScale" priority="1">
      <colorScale>
        <cfvo type="num" val="&quot;6.6&quot;"/>
        <cfvo type="num" val="9"/>
        <color rgb="FFFFFF00"/>
        <color rgb="FFFF0000"/>
      </colorScale>
    </cfRule>
    <cfRule type="colorScale" priority="2">
      <colorScale>
        <cfvo type="num" val="&quot;6.6&quot;"/>
        <cfvo type="num" val="9"/>
        <color rgb="FFFF0000"/>
        <color rgb="FFFFEF9C"/>
      </colorScale>
    </cfRule>
    <cfRule type="cellIs" dxfId="0" priority="3" operator="greaterThan">
      <formula>$N$5</formula>
    </cfRule>
    <cfRule type="colorScale" priority="4">
      <colorScale>
        <cfvo type="num" val="&quot;6.6&quot;"/>
        <cfvo type="num" val="9"/>
        <color rgb="FFC00000"/>
        <color rgb="FFFF000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tabSelected="1" workbookViewId="0">
      <selection activeCell="G11" sqref="G11"/>
    </sheetView>
  </sheetViews>
  <sheetFormatPr baseColWidth="10" defaultRowHeight="15" x14ac:dyDescent="0.25"/>
  <cols>
    <col min="1" max="1" width="22.7109375" customWidth="1"/>
    <col min="2" max="2" width="15.5703125" customWidth="1"/>
    <col min="3" max="3" width="14.28515625" customWidth="1"/>
    <col min="4" max="4" width="23.42578125" customWidth="1"/>
  </cols>
  <sheetData>
    <row r="1" spans="1:4" ht="16.5" thickBot="1" x14ac:dyDescent="0.3">
      <c r="A1" s="88" t="s">
        <v>93</v>
      </c>
      <c r="B1" s="89"/>
      <c r="C1" s="89"/>
      <c r="D1" s="90"/>
    </row>
    <row r="2" spans="1:4" ht="15.75" thickBot="1" x14ac:dyDescent="0.3">
      <c r="A2" s="85" t="s">
        <v>94</v>
      </c>
      <c r="B2" s="86"/>
      <c r="C2" s="86"/>
      <c r="D2" s="87"/>
    </row>
    <row r="3" spans="1:4" ht="15.75" thickBot="1" x14ac:dyDescent="0.3">
      <c r="A3" s="85" t="s">
        <v>71</v>
      </c>
      <c r="B3" s="86"/>
      <c r="C3" s="86"/>
      <c r="D3" s="87"/>
    </row>
    <row r="4" spans="1:4" ht="25.5" x14ac:dyDescent="0.25">
      <c r="A4" s="27" t="s">
        <v>48</v>
      </c>
      <c r="B4" s="15" t="s">
        <v>49</v>
      </c>
      <c r="C4" s="16" t="s">
        <v>95</v>
      </c>
      <c r="D4" s="28" t="s">
        <v>50</v>
      </c>
    </row>
    <row r="5" spans="1:4" ht="20.25" customHeight="1" x14ac:dyDescent="0.25">
      <c r="A5" s="29" t="s">
        <v>51</v>
      </c>
      <c r="B5" s="13" t="s">
        <v>9</v>
      </c>
      <c r="C5" s="14">
        <v>73.5</v>
      </c>
      <c r="D5" s="34" t="s">
        <v>68</v>
      </c>
    </row>
    <row r="6" spans="1:4" ht="36" customHeight="1" x14ac:dyDescent="0.25">
      <c r="A6" s="29" t="s">
        <v>52</v>
      </c>
      <c r="B6" s="13" t="s">
        <v>1</v>
      </c>
      <c r="C6" s="14">
        <v>76.25</v>
      </c>
      <c r="D6" s="34" t="s">
        <v>68</v>
      </c>
    </row>
    <row r="7" spans="1:4" ht="25.5" x14ac:dyDescent="0.25">
      <c r="A7" s="30" t="s">
        <v>53</v>
      </c>
      <c r="B7" s="13" t="s">
        <v>0</v>
      </c>
      <c r="C7" s="14">
        <v>71.3</v>
      </c>
      <c r="D7" s="34" t="s">
        <v>68</v>
      </c>
    </row>
    <row r="8" spans="1:4" ht="25.5" x14ac:dyDescent="0.25">
      <c r="A8" s="30" t="s">
        <v>54</v>
      </c>
      <c r="B8" s="13" t="s">
        <v>3</v>
      </c>
      <c r="C8" s="14">
        <v>48.69</v>
      </c>
      <c r="D8" s="35" t="s">
        <v>55</v>
      </c>
    </row>
    <row r="9" spans="1:4" ht="25.5" x14ac:dyDescent="0.25">
      <c r="A9" s="30" t="s">
        <v>56</v>
      </c>
      <c r="B9" s="13" t="s">
        <v>2</v>
      </c>
      <c r="C9" s="14">
        <v>47.15</v>
      </c>
      <c r="D9" s="35" t="s">
        <v>55</v>
      </c>
    </row>
    <row r="10" spans="1:4" ht="45.75" customHeight="1" x14ac:dyDescent="0.25">
      <c r="A10" s="30" t="s">
        <v>57</v>
      </c>
      <c r="B10" s="13" t="s">
        <v>5</v>
      </c>
      <c r="C10" s="14">
        <v>45.43</v>
      </c>
      <c r="D10" s="35" t="s">
        <v>55</v>
      </c>
    </row>
    <row r="11" spans="1:4" ht="69" customHeight="1" x14ac:dyDescent="0.25">
      <c r="A11" s="30" t="s">
        <v>58</v>
      </c>
      <c r="B11" s="13" t="s">
        <v>4</v>
      </c>
      <c r="C11" s="14">
        <v>42.12</v>
      </c>
      <c r="D11" s="35" t="s">
        <v>55</v>
      </c>
    </row>
    <row r="12" spans="1:4" ht="25.5" x14ac:dyDescent="0.25">
      <c r="A12" s="30" t="s">
        <v>59</v>
      </c>
      <c r="B12" s="13" t="s">
        <v>8</v>
      </c>
      <c r="C12" s="14">
        <v>41.25</v>
      </c>
      <c r="D12" s="35" t="s">
        <v>55</v>
      </c>
    </row>
    <row r="13" spans="1:4" ht="25.5" x14ac:dyDescent="0.25">
      <c r="A13" s="30" t="s">
        <v>60</v>
      </c>
      <c r="B13" s="13" t="s">
        <v>6</v>
      </c>
      <c r="C13" s="14">
        <v>46.65</v>
      </c>
      <c r="D13" s="35" t="s">
        <v>55</v>
      </c>
    </row>
    <row r="14" spans="1:4" ht="25.5" x14ac:dyDescent="0.25">
      <c r="A14" s="30" t="s">
        <v>61</v>
      </c>
      <c r="B14" s="13" t="s">
        <v>7</v>
      </c>
      <c r="C14" s="14">
        <v>44.22</v>
      </c>
      <c r="D14" s="35" t="s">
        <v>55</v>
      </c>
    </row>
    <row r="15" spans="1:4" ht="26.25" thickBot="1" x14ac:dyDescent="0.3">
      <c r="A15" s="31" t="s">
        <v>90</v>
      </c>
      <c r="B15" s="32" t="s">
        <v>91</v>
      </c>
      <c r="C15" s="33">
        <v>25</v>
      </c>
      <c r="D15" s="36" t="s">
        <v>55</v>
      </c>
    </row>
    <row r="16" spans="1:4" ht="15.75" thickBot="1" x14ac:dyDescent="0.3">
      <c r="A16" s="50"/>
      <c r="D16" s="51"/>
    </row>
    <row r="17" spans="1:4" x14ac:dyDescent="0.25">
      <c r="A17" s="71" t="s">
        <v>50</v>
      </c>
      <c r="B17" s="72"/>
      <c r="C17" s="72"/>
      <c r="D17" s="74"/>
    </row>
    <row r="18" spans="1:4" x14ac:dyDescent="0.25">
      <c r="A18" s="1" t="s">
        <v>62</v>
      </c>
      <c r="B18" s="83" t="s">
        <v>72</v>
      </c>
      <c r="C18" s="83"/>
      <c r="D18" s="84"/>
    </row>
    <row r="19" spans="1:4" x14ac:dyDescent="0.25">
      <c r="A19" s="17" t="s">
        <v>63</v>
      </c>
      <c r="B19" s="19" t="s">
        <v>67</v>
      </c>
      <c r="C19" s="19"/>
      <c r="D19" s="22"/>
    </row>
    <row r="20" spans="1:4" x14ac:dyDescent="0.25">
      <c r="A20" s="17" t="s">
        <v>64</v>
      </c>
      <c r="B20" s="20" t="s">
        <v>68</v>
      </c>
      <c r="C20" s="20"/>
      <c r="D20" s="23"/>
    </row>
    <row r="21" spans="1:4" x14ac:dyDescent="0.25">
      <c r="A21" s="17" t="s">
        <v>65</v>
      </c>
      <c r="B21" s="21" t="s">
        <v>69</v>
      </c>
      <c r="C21" s="21"/>
      <c r="D21" s="24"/>
    </row>
    <row r="22" spans="1:4" ht="15.75" thickBot="1" x14ac:dyDescent="0.3">
      <c r="A22" s="18" t="s">
        <v>66</v>
      </c>
      <c r="B22" s="25" t="s">
        <v>70</v>
      </c>
      <c r="C22" s="25"/>
      <c r="D22" s="26"/>
    </row>
  </sheetData>
  <mergeCells count="5">
    <mergeCell ref="B18:D18"/>
    <mergeCell ref="A17:D17"/>
    <mergeCell ref="A3:D3"/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FISICO QUIMICOS</vt:lpstr>
      <vt:lpstr>ICA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Noboa Castillo MA-CO</dc:creator>
  <cp:lastModifiedBy>Maria Fernanda Noboa Castillo MA-CO</cp:lastModifiedBy>
  <cp:lastPrinted>2025-02-07T20:05:52Z</cp:lastPrinted>
  <dcterms:created xsi:type="dcterms:W3CDTF">2022-04-11T16:40:45Z</dcterms:created>
  <dcterms:modified xsi:type="dcterms:W3CDTF">2025-03-19T19:49:33Z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4cfd1743-3376-4622-9201-094124c33d29</vt:lpwstr>
  </property>
</Properties>
</file>